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MOM'S\TRAVAIL\AFFAIRES\Marché ACBC VTA-AUSC.N2-Relance\DCE 2025\Dossier travail\DCE\ANNEXES (A VOIR)\"/>
    </mc:Choice>
  </mc:AlternateContent>
  <xr:revisionPtr revIDLastSave="0" documentId="13_ncr:1_{A7F83A56-CF2E-437A-9395-790514622F47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épartition des BR classés" sheetId="2" r:id="rId1"/>
    <sheet name="Galeries et tour de prise (BR)" sheetId="12" r:id="rId2"/>
    <sheet name=" Répatition BL classés" sheetId="11" r:id="rId3"/>
    <sheet name="Contenu type VTA" sheetId="3" r:id="rId4"/>
    <sheet name="Contenu type Ausc.N2" sheetId="5" r:id="rId5"/>
    <sheet name="Exemple relevé désordres" sheetId="4" r:id="rId6"/>
    <sheet name="Exemple relevé désordres (2)" sheetId="8" r:id="rId7"/>
    <sheet name="Exemple plans profil piézom.(1)" sheetId="10" r:id="rId8"/>
    <sheet name="Exemple plans profil piézom.(2)" sheetId="6" r:id="rId9"/>
    <sheet name="Exemple plan ligne piezo maxi" sheetId="9" r:id="rId10"/>
    <sheet name="Feuil2" sheetId="7" r:id="rId11"/>
  </sheets>
  <definedNames>
    <definedName name="_xlnm._FilterDatabase" localSheetId="2" hidden="1">' Répatition BL classés'!$A$3:$O$83</definedName>
    <definedName name="_xlnm._FilterDatabase" localSheetId="1" hidden="1">'Galeries et tour de prise (BR)'!$B$3:$K$1048576</definedName>
    <definedName name="_xlnm._FilterDatabase" localSheetId="0" hidden="1">'Répartition des BR classés'!$A$3:$V$37</definedName>
    <definedName name="Excel_BuiltIn_Print_Area" localSheetId="2">!#REF!</definedName>
    <definedName name="Excel_BuiltIn_Print_Area" localSheetId="0">!#REF!</definedName>
    <definedName name="_xlnm.Print_Area" localSheetId="2">' Répatition BL classés'!$A$1:$O$93</definedName>
    <definedName name="_xlnm.Print_Area" localSheetId="4">'Contenu type Ausc.N2'!$A$1:$K$53</definedName>
    <definedName name="_xlnm.Print_Area" localSheetId="3">'Contenu type VTA'!$A$1:$K$58</definedName>
    <definedName name="_xlnm.Print_Area" localSheetId="9">'Exemple plan ligne piezo maxi'!$A$1:$Q$49</definedName>
    <definedName name="_xlnm.Print_Area" localSheetId="7">'Exemple plans profil piézom.(1)'!$A$1:$S$47</definedName>
    <definedName name="_xlnm.Print_Area" localSheetId="8">'Exemple plans profil piézom.(2)'!$A$1:$S$46</definedName>
    <definedName name="_xlnm.Print_Area" localSheetId="5">'Exemple relevé désordres'!$A$1:$M$35</definedName>
    <definedName name="_xlnm.Print_Area" localSheetId="6">'Exemple relevé désordres (2)'!$A$1:$T$48</definedName>
    <definedName name="_xlnm.Print_Area" localSheetId="1">'Galeries et tour de prise (BR)'!$B$1:$K$61</definedName>
    <definedName name="_xlnm.Print_Area" localSheetId="0">'Répartition des BR classés'!$A$1:$W$45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8" i="11" l="1"/>
  <c r="N92" i="11"/>
  <c r="N91" i="11"/>
  <c r="N90" i="11"/>
  <c r="N89" i="11"/>
  <c r="N93" i="11"/>
  <c r="L85" i="11"/>
  <c r="K85" i="11"/>
  <c r="J85" i="11"/>
  <c r="G85" i="11"/>
  <c r="P37" i="2"/>
  <c r="P36" i="2"/>
  <c r="P35" i="2"/>
  <c r="P34" i="2"/>
  <c r="P33" i="2"/>
  <c r="P32" i="2"/>
  <c r="P31" i="2"/>
  <c r="P30" i="2"/>
  <c r="P29" i="2"/>
  <c r="P28" i="2"/>
  <c r="P27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S4" i="2"/>
  <c r="P4" i="2"/>
</calcChain>
</file>

<file path=xl/sharedStrings.xml><?xml version="1.0" encoding="utf-8"?>
<sst xmlns="http://schemas.openxmlformats.org/spreadsheetml/2006/main" count="1196" uniqueCount="464">
  <si>
    <t>Canal</t>
  </si>
  <si>
    <t>Région</t>
  </si>
  <si>
    <t>DPT</t>
  </si>
  <si>
    <t>SCSOH</t>
  </si>
  <si>
    <t>UTI</t>
  </si>
  <si>
    <t>Barrage</t>
  </si>
  <si>
    <t>Classe</t>
  </si>
  <si>
    <t>Date AP de classement</t>
  </si>
  <si>
    <t>Hauteur maxi (m)</t>
  </si>
  <si>
    <t>RN actuelle
(m)</t>
  </si>
  <si>
    <t>RN historique (m)</t>
  </si>
  <si>
    <t>Volume cote d’exploitation
(Mm3)</t>
  </si>
  <si>
    <t>Volume à RN
(Mm3)</t>
  </si>
  <si>
    <t>K=
H2V1/2</t>
  </si>
  <si>
    <t>habitation à moins de 400m</t>
  </si>
  <si>
    <t>Existence d'un dispositif d'auscultation (OUI/NON)</t>
  </si>
  <si>
    <t>Nb appareils (Hors Echelle Lilmni.et rep.Topo)</t>
  </si>
  <si>
    <t>Présence permanente sur le barrage (OUI/NON)</t>
  </si>
  <si>
    <t>Observations</t>
  </si>
  <si>
    <t>Mode d’exploitation (normale-en-crue)</t>
  </si>
  <si>
    <t>Canal de Bourgogne (6)</t>
  </si>
  <si>
    <t>BFC</t>
  </si>
  <si>
    <t>BO</t>
  </si>
  <si>
    <t>GROSBOIS</t>
  </si>
  <si>
    <t>G1</t>
  </si>
  <si>
    <t>A</t>
  </si>
  <si>
    <t>OUI</t>
  </si>
  <si>
    <t>G2</t>
  </si>
  <si>
    <t>CERCEY</t>
  </si>
  <si>
    <t>B</t>
  </si>
  <si>
    <t>CHAZILLY</t>
  </si>
  <si>
    <t>PANTHIER</t>
  </si>
  <si>
    <t>MEC en cours</t>
  </si>
  <si>
    <t>PONT</t>
  </si>
  <si>
    <t>TILLOT</t>
  </si>
  <si>
    <t>C(a)</t>
  </si>
  <si>
    <t>Canal de Briare (16)</t>
  </si>
  <si>
    <t>VDLS</t>
  </si>
  <si>
    <t>BOURDON</t>
  </si>
  <si>
    <t>NON</t>
  </si>
  <si>
    <t>Manuel</t>
  </si>
  <si>
    <t>CVDL</t>
  </si>
  <si>
    <t>GRAND RUE</t>
  </si>
  <si>
    <t>TUILERIE</t>
  </si>
  <si>
    <t>MOUTIERS</t>
  </si>
  <si>
    <t>BEAUROIS</t>
  </si>
  <si>
    <t>BFC-CVDL</t>
  </si>
  <si>
    <t>89-45</t>
  </si>
  <si>
    <t>CAHAUDERIE</t>
  </si>
  <si>
    <t>CHÂTEAU</t>
  </si>
  <si>
    <t>CHARMOY</t>
  </si>
  <si>
    <t>A classer</t>
  </si>
  <si>
    <t>j</t>
  </si>
  <si>
    <t>GAZONNE</t>
  </si>
  <si>
    <t>C(b)</t>
  </si>
  <si>
    <t>O</t>
  </si>
  <si>
    <t>LELU</t>
  </si>
  <si>
    <t>GRAND BOUZA</t>
  </si>
  <si>
    <t>N</t>
  </si>
  <si>
    <t>PETIT BOUZA</t>
  </si>
  <si>
    <t>CHESNOY</t>
  </si>
  <si>
    <t>BOUSSICAUDERIE</t>
  </si>
  <si>
    <t>BATARD</t>
  </si>
  <si>
    <t>?</t>
  </si>
  <si>
    <t>CHALOY</t>
  </si>
  <si>
    <t>Canal du Centre (11)</t>
  </si>
  <si>
    <t>SL</t>
  </si>
  <si>
    <t>TORCY-NEUF</t>
  </si>
  <si>
    <t>Motorisé-automatisé</t>
  </si>
  <si>
    <t>TORCY-VIEUX</t>
  </si>
  <si>
    <t>MONTAUBRY</t>
  </si>
  <si>
    <t>BERTHAUD</t>
  </si>
  <si>
    <t>LE PLESSIS</t>
  </si>
  <si>
    <t>LONGPENDU</t>
  </si>
  <si>
    <t>BONDILLY</t>
  </si>
  <si>
    <t>LA MUETTE</t>
  </si>
  <si>
    <t>LA MOTTE</t>
  </si>
  <si>
    <t>LA CORNE AUX VILAINS</t>
  </si>
  <si>
    <t>MONTCHANIN</t>
  </si>
  <si>
    <t>Nbre appareils</t>
  </si>
  <si>
    <t>&lt; 20</t>
  </si>
  <si>
    <t>8 (C)</t>
  </si>
  <si>
    <t>Entre 20 et 50</t>
  </si>
  <si>
    <t xml:space="preserve"> 7 (5 B et 2 C)</t>
  </si>
  <si>
    <t>&gt; 50</t>
  </si>
  <si>
    <t xml:space="preserve"> 5 (4 B et 1 A)</t>
  </si>
  <si>
    <t>Catégorie1</t>
  </si>
  <si>
    <t>Catégorie2</t>
  </si>
  <si>
    <t>Catégorie3</t>
  </si>
  <si>
    <t>BR concernés</t>
  </si>
  <si>
    <t xml:space="preserve">       2.1. Présentation générale</t>
  </si>
  <si>
    <t xml:space="preserve">       2.2. Principaux évènements de la vie de l’ouvrage</t>
  </si>
  <si>
    <t xml:space="preserve">       2.3. Cadre réglementaire </t>
  </si>
  <si>
    <t xml:space="preserve">       2.4. Dispositif d’auscultation </t>
  </si>
  <si>
    <t xml:space="preserve">       3.1. Recommandations antérieures</t>
  </si>
  <si>
    <t xml:space="preserve">               3.1.1. Conclusions de la VTA précédente</t>
  </si>
  <si>
    <t xml:space="preserve">       3.2. Entretien courant</t>
  </si>
  <si>
    <t xml:space="preserve">       3.3. Travaux de maintenance</t>
  </si>
  <si>
    <t xml:space="preserve">       3.4. Visite</t>
  </si>
  <si>
    <t xml:space="preserve">ANNEXE 1 : FICHE SYNOPTIQUE DE L’OUVRAGE </t>
  </si>
  <si>
    <t xml:space="preserve">ANNEXE 2 : PLANS DE L’OUVRAGE ET IMPLANTATION DU DISPOSITIF D’AUSCULTATION </t>
  </si>
  <si>
    <t>ANNEXE 3 : PLANS DE L’OUVRAGE ET IMPLANTATION (SCHEMATISATION) DES DESORDES</t>
  </si>
  <si>
    <t>ANNEXE 5 : RAPPORT D’INTERVENTION –INSPECTION DE LA GALERIE DE VIDANGE</t>
  </si>
  <si>
    <t>ANNEXE 4 : PLANCHE PHOTOGRAPHIQUES</t>
  </si>
  <si>
    <t>ANNEXE 6 : RAPPORT D’INTERVENTION –INSPECTION SUBAQUATIQUE PAREMENT AMONT</t>
  </si>
  <si>
    <t xml:space="preserve">       5.1. Entretien courant </t>
  </si>
  <si>
    <t xml:space="preserve">       5.2. Travaux de maintenance </t>
  </si>
  <si>
    <t>1-  CONTEXTE</t>
  </si>
  <si>
    <t xml:space="preserve">4-  COMPTE-RENDU DE LA VISITE </t>
  </si>
  <si>
    <t xml:space="preserve">2- PRESENTATION DE L’OUVRAGE </t>
  </si>
  <si>
    <t xml:space="preserve">3- OBJET DE LA VISITE ET VISITES ANTERIEURES </t>
  </si>
  <si>
    <t xml:space="preserve">        4.1. Parement amont</t>
  </si>
  <si>
    <t xml:space="preserve">                4.1.1. Risberme R1 </t>
  </si>
  <si>
    <t xml:space="preserve">                4.1.2. Perré P1</t>
  </si>
  <si>
    <t xml:space="preserve">                4.1.3. Risberme R2</t>
  </si>
  <si>
    <t xml:space="preserve">       4.2. Crête</t>
  </si>
  <si>
    <t xml:space="preserve">       4.3. Parement aval</t>
  </si>
  <si>
    <t xml:space="preserve">       4.4. Evacuateur de crues</t>
  </si>
  <si>
    <t xml:space="preserve">               4.2.1. Mur de crête </t>
  </si>
  <si>
    <t xml:space="preserve">               4.2.2. Chemin de crête</t>
  </si>
  <si>
    <t xml:space="preserve">               4.4.1. Escalier latéral</t>
  </si>
  <si>
    <t xml:space="preserve">               4.4.2. Coursier </t>
  </si>
  <si>
    <t xml:space="preserve">               4.4.3. Chenal de restitution </t>
  </si>
  <si>
    <t xml:space="preserve">       4.5. Galeries de restitution et chambre des vannes amont </t>
  </si>
  <si>
    <t xml:space="preserve">               4.5.1. Galerie de restitution et chambre amont de la vanne supérieure </t>
  </si>
  <si>
    <t xml:space="preserve">               4.5.2. Galerie de restitution de la vanne intermédiaire </t>
  </si>
  <si>
    <t xml:space="preserve">               4.5.3. Galerie de restitution de la vanne de fond </t>
  </si>
  <si>
    <t xml:space="preserve">               4.5.4. Rigole et déchargeoir </t>
  </si>
  <si>
    <t xml:space="preserve">       4.6. Organes hydromécaniques</t>
  </si>
  <si>
    <t xml:space="preserve">                4.6.1. Etat des organes</t>
  </si>
  <si>
    <t xml:space="preserve">       4.7. Dispositif d’auscultation </t>
  </si>
  <si>
    <t xml:space="preserve">                4.7.1. Piézomètres </t>
  </si>
  <si>
    <t xml:space="preserve">                4.7.2. Débits de fuite </t>
  </si>
  <si>
    <t xml:space="preserve">                4.7.3. Repères topographiques</t>
  </si>
  <si>
    <t xml:space="preserve">       4.8. Abords de la retenue </t>
  </si>
  <si>
    <t xml:space="preserve">5- SYNTHESE ET CONCLUSIONS </t>
  </si>
  <si>
    <t xml:space="preserve">                4.6.2. Essais </t>
  </si>
  <si>
    <t xml:space="preserve">                4.7.4. Fissuromètres</t>
  </si>
  <si>
    <t>3- DISPOSITIF D’AUSCULTATION</t>
  </si>
  <si>
    <t xml:space="preserve">       3.1. Piézométrie</t>
  </si>
  <si>
    <t xml:space="preserve">               3.1.1. Piézomètres ouverts</t>
  </si>
  <si>
    <t xml:space="preserve">               3.1.2. Cellules de pression interstitielles</t>
  </si>
  <si>
    <t xml:space="preserve">       3.2. Débits de fuite</t>
  </si>
  <si>
    <t xml:space="preserve">4-  PRINCIPE DE L’ANALYSE STATISTIQUE </t>
  </si>
  <si>
    <t xml:space="preserve">        4.1. Principe et objectifs de l’analyse statistique</t>
  </si>
  <si>
    <t xml:space="preserve">       4.2. Méthode d’analyse statistique HST</t>
  </si>
  <si>
    <t xml:space="preserve">5- ANALYSE DES MESURES D'AUSCULTATION </t>
  </si>
  <si>
    <t xml:space="preserve">       5.1. Evolution de la cote du plan d’eau</t>
  </si>
  <si>
    <t xml:space="preserve">       5.2. Evolution de la piézométrie</t>
  </si>
  <si>
    <t xml:space="preserve">               5.2.1. Piézométrie en fondation</t>
  </si>
  <si>
    <t xml:space="preserve">               5.2.2. Piézométrie dans le corps du barrage</t>
  </si>
  <si>
    <t xml:space="preserve">               5.2.3. Conclusion sur la piézométrie </t>
  </si>
  <si>
    <t xml:space="preserve">       5.3. Débits de fuite</t>
  </si>
  <si>
    <t xml:space="preserve">               5.3.1. Tapis drainant </t>
  </si>
  <si>
    <t xml:space="preserve">               5.3.2. Débit en pied aval RD</t>
  </si>
  <si>
    <t xml:space="preserve">               5.3.3. Débit en pied aval RG</t>
  </si>
  <si>
    <t xml:space="preserve">       5.4. Suivi topographique</t>
  </si>
  <si>
    <t xml:space="preserve">                5.4.1. Tassement du corps du barrage</t>
  </si>
  <si>
    <t xml:space="preserve">                5.4.2. Déplacements amont/aval du corps de l’ouvrage </t>
  </si>
  <si>
    <t xml:space="preserve">                5.4.3. Déplacements rive à rive du corps de l’ouvrage</t>
  </si>
  <si>
    <t xml:space="preserve">                5.4.4. Evacuateur des crues</t>
  </si>
  <si>
    <t xml:space="preserve">       5.5. Fissuromètres et vinchon</t>
  </si>
  <si>
    <t xml:space="preserve">                5.5.1. Fissuromètres</t>
  </si>
  <si>
    <t xml:space="preserve">                5.5.2. Vinchons</t>
  </si>
  <si>
    <t xml:space="preserve">       5.6. Pendule</t>
  </si>
  <si>
    <t xml:space="preserve">6- SYNTHESE ET CONCLUSIONS </t>
  </si>
  <si>
    <t>ANNEXE 3 : PLANS DE L’OUVRAGE ET IMPLANTATION DES PROFILS PIEZOMETRIQUE</t>
  </si>
  <si>
    <t>ANNEXE 5 : MODELES DE COMPORTEMENT</t>
  </si>
  <si>
    <t>ANNEXES:</t>
  </si>
  <si>
    <t>ANNEXE 4 : GRAPHIQUES DES MESURES D'AUSCULTATION ET COUPES DES LIGNES PIEZOMETRIQUES</t>
  </si>
  <si>
    <t>Longueur (m)</t>
  </si>
  <si>
    <t>550 (GB1)</t>
  </si>
  <si>
    <t>400 (GB2)</t>
  </si>
  <si>
    <t>2100 (Digue P)</t>
  </si>
  <si>
    <t>canal</t>
  </si>
  <si>
    <t>Bief</t>
  </si>
  <si>
    <t>Catégorie</t>
  </si>
  <si>
    <t>Hauteur maxi
(m)</t>
  </si>
  <si>
    <t>L bief
(m)</t>
  </si>
  <si>
    <t>L digue (classant)</t>
  </si>
  <si>
    <t>Canal du Loing
(5)</t>
  </si>
  <si>
    <t>DRIEAT</t>
  </si>
  <si>
    <t>Beaumoulin</t>
  </si>
  <si>
    <t>C</t>
  </si>
  <si>
    <t>Bagneaux sur Loing</t>
  </si>
  <si>
    <t>Berville</t>
  </si>
  <si>
    <t>Episy</t>
  </si>
  <si>
    <t>Bourgogne</t>
  </si>
  <si>
    <t>Canal de Briare (7)</t>
  </si>
  <si>
    <t>Ouzouer sur Trézée</t>
  </si>
  <si>
    <t>Dammarie-sur-Loing</t>
  </si>
  <si>
    <t>Briquemault</t>
  </si>
  <si>
    <t>Lepinoy</t>
  </si>
  <si>
    <t>Montbouy</t>
  </si>
  <si>
    <t>Montambert</t>
  </si>
  <si>
    <t>la Marolle</t>
  </si>
  <si>
    <t>Rigole de Saint-Privé</t>
  </si>
  <si>
    <t>Canal Latéral à la Loire
(22)</t>
  </si>
  <si>
    <t>Digoin</t>
  </si>
  <si>
    <t>Thaleine</t>
  </si>
  <si>
    <t>03</t>
  </si>
  <si>
    <t>AURA</t>
  </si>
  <si>
    <t>l'Oddes</t>
  </si>
  <si>
    <t>Theil</t>
  </si>
  <si>
    <t>Putay</t>
  </si>
  <si>
    <t>Besbre</t>
  </si>
  <si>
    <t>Bessais</t>
  </si>
  <si>
    <t>Beaulon</t>
  </si>
  <si>
    <t>Rosières</t>
  </si>
  <si>
    <t>Vanneaux</t>
  </si>
  <si>
    <t>l'Huilerie</t>
  </si>
  <si>
    <t>La Motte</t>
  </si>
  <si>
    <t>L'acolin</t>
  </si>
  <si>
    <t>21-22</t>
  </si>
  <si>
    <t>Guétin</t>
  </si>
  <si>
    <t>Marseilles-les-Aubigny</t>
  </si>
  <si>
    <t>Beffes</t>
  </si>
  <si>
    <t>Herry</t>
  </si>
  <si>
    <t>La Grange</t>
  </si>
  <si>
    <t>Thauvenay</t>
  </si>
  <si>
    <t>Belleville</t>
  </si>
  <si>
    <t>18-45</t>
  </si>
  <si>
    <t>Maimbray</t>
  </si>
  <si>
    <t>Pont canal de Briare</t>
  </si>
  <si>
    <t>Canal de Roanne à Digoin
(5)</t>
  </si>
  <si>
    <t>Cornillon</t>
  </si>
  <si>
    <t>Briennon</t>
  </si>
  <si>
    <t>Artaix</t>
  </si>
  <si>
    <t>Bourg-le-Comte</t>
  </si>
  <si>
    <t>BFC/AURA</t>
  </si>
  <si>
    <t>Chassenard</t>
  </si>
  <si>
    <t>Canal du Centre
(14)</t>
  </si>
  <si>
    <t>34 Bis</t>
  </si>
  <si>
    <t>Chalon-sur-Saone</t>
  </si>
  <si>
    <t>33 MED</t>
  </si>
  <si>
    <t>La Loyère</t>
  </si>
  <si>
    <t>32 MED</t>
  </si>
  <si>
    <t>Fontaines</t>
  </si>
  <si>
    <t>24 MED</t>
  </si>
  <si>
    <t>Chagny</t>
  </si>
  <si>
    <t>20 MED</t>
  </si>
  <si>
    <t>Saint-Léger-sur-Dheune</t>
  </si>
  <si>
    <t>8 OCE</t>
  </si>
  <si>
    <t>Les Mireaux</t>
  </si>
  <si>
    <t>9 OCE</t>
  </si>
  <si>
    <t>Montceau</t>
  </si>
  <si>
    <t>10 OCE</t>
  </si>
  <si>
    <t>Les Chavannes</t>
  </si>
  <si>
    <t>12 OCE</t>
  </si>
  <si>
    <t>Du Four</t>
  </si>
  <si>
    <t>15 OCE</t>
  </si>
  <si>
    <t>De Ciry</t>
  </si>
  <si>
    <t>16 OCE</t>
  </si>
  <si>
    <t>Génelard</t>
  </si>
  <si>
    <t>18 OCE</t>
  </si>
  <si>
    <t>Du Thiéllay</t>
  </si>
  <si>
    <t>23 OCE</t>
  </si>
  <si>
    <t>L'Hyron</t>
  </si>
  <si>
    <t>24 OCE</t>
  </si>
  <si>
    <t>Les Quarrés</t>
  </si>
  <si>
    <t>Canal du Nivernais
(4)</t>
  </si>
  <si>
    <t>NY</t>
  </si>
  <si>
    <t>25-26 VS</t>
  </si>
  <si>
    <t>Eugny</t>
  </si>
  <si>
    <t>AP de classement attendu</t>
  </si>
  <si>
    <t>35 VS</t>
  </si>
  <si>
    <t>Chatillon</t>
  </si>
  <si>
    <t>38 VS</t>
  </si>
  <si>
    <t>Tannay</t>
  </si>
  <si>
    <t>52 VS</t>
  </si>
  <si>
    <t>Coulanges-sur-Yonne</t>
  </si>
  <si>
    <t>C à confirmer</t>
  </si>
  <si>
    <t>Canal de Bourgogne
(22)</t>
  </si>
  <si>
    <t>113Y</t>
  </si>
  <si>
    <t>Cheny</t>
  </si>
  <si>
    <t>111Y</t>
  </si>
  <si>
    <t>Boutoir</t>
  </si>
  <si>
    <t>108 Y</t>
  </si>
  <si>
    <t>Saint Florentin</t>
  </si>
  <si>
    <t>105 Y</t>
  </si>
  <si>
    <t>Egrevin</t>
  </si>
  <si>
    <t>21-89</t>
  </si>
  <si>
    <t>100 Y</t>
  </si>
  <si>
    <t>Flogny</t>
  </si>
  <si>
    <t>99 Y</t>
  </si>
  <si>
    <t>Charrey</t>
  </si>
  <si>
    <t>95 Y</t>
  </si>
  <si>
    <t>Tonnerre</t>
  </si>
  <si>
    <t>89 Y</t>
  </si>
  <si>
    <t>Monulin de Saint-Vinnemer</t>
  </si>
  <si>
    <t>86 Y</t>
  </si>
  <si>
    <t>Ancy-le-Libre</t>
  </si>
  <si>
    <t>76 Y</t>
  </si>
  <si>
    <t>L'Huilery</t>
  </si>
  <si>
    <t>73 Y</t>
  </si>
  <si>
    <t>Cry</t>
  </si>
  <si>
    <t>69 Y</t>
  </si>
  <si>
    <t>Buffon</t>
  </si>
  <si>
    <t>68 Y</t>
  </si>
  <si>
    <t>64 Y</t>
  </si>
  <si>
    <t>Montbard</t>
  </si>
  <si>
    <t>57 Y</t>
  </si>
  <si>
    <t>Les Granges</t>
  </si>
  <si>
    <t>15 Y</t>
  </si>
  <si>
    <t>Braux</t>
  </si>
  <si>
    <t>38 S</t>
  </si>
  <si>
    <t>Pont de Pany</t>
  </si>
  <si>
    <t>42 S</t>
  </si>
  <si>
    <t>Fleurey</t>
  </si>
  <si>
    <t>66 S</t>
  </si>
  <si>
    <t>Rouvres</t>
  </si>
  <si>
    <t>70 S</t>
  </si>
  <si>
    <t>Potengey</t>
  </si>
  <si>
    <t>71 S</t>
  </si>
  <si>
    <t>Aiserey</t>
  </si>
  <si>
    <t>76 S</t>
  </si>
  <si>
    <t>Saint-Jean-de-Losne</t>
  </si>
  <si>
    <t>Longueur Bief classé</t>
  </si>
  <si>
    <t>Total (ml)</t>
  </si>
  <si>
    <t>Inférieur 600 ml</t>
  </si>
  <si>
    <t>Entre 600 ml et 3000 ml</t>
  </si>
  <si>
    <t>Entre 3001 ml et 5000 ml</t>
  </si>
  <si>
    <t>Entre 5001 ml et 8000 ml</t>
  </si>
  <si>
    <t>Supérieur à 8000 ml</t>
  </si>
  <si>
    <t>Total</t>
  </si>
  <si>
    <t>L digue (classant)
Répartission
Par linéaire</t>
  </si>
  <si>
    <t>Itinéraire</t>
  </si>
  <si>
    <t>Ouvrage (Type)</t>
  </si>
  <si>
    <t>Caractéristiques dimensionnelles (en mètres)</t>
  </si>
  <si>
    <t>Visitable (oui/non)</t>
  </si>
  <si>
    <t>Espace confiné (Oui/Non)</t>
  </si>
  <si>
    <t>Longueur (L)</t>
  </si>
  <si>
    <t>Largeur (l)</t>
  </si>
  <si>
    <r>
      <t>Diamètre (</t>
    </r>
    <r>
      <rPr>
        <b/>
        <sz val="10"/>
        <color theme="1"/>
        <rFont val="GreekC"/>
      </rPr>
      <t>∅)</t>
    </r>
  </si>
  <si>
    <t>Hauteur (h)</t>
  </si>
  <si>
    <t>Centre</t>
  </si>
  <si>
    <t>Berthaud</t>
  </si>
  <si>
    <t>Galerie de restitution de la vanne supérieure</t>
  </si>
  <si>
    <t>5.4 m</t>
  </si>
  <si>
    <t>0.6 m</t>
  </si>
  <si>
    <t xml:space="preserve"> 0.9 m</t>
  </si>
  <si>
    <t>oui</t>
  </si>
  <si>
    <t>non</t>
  </si>
  <si>
    <t>Galerie de restitution de la vanne intermédiare</t>
  </si>
  <si>
    <t>32m</t>
  </si>
  <si>
    <t>0.9 m</t>
  </si>
  <si>
    <t>Galerie de restitution de la vanne de fond</t>
  </si>
  <si>
    <t>48,50 m (galerie maçonnée ancienne 37 m, partie buse béton récente 11,50 m)</t>
  </si>
  <si>
    <t>Chambre de vanne sup et puit vanne intermédiaire</t>
  </si>
  <si>
    <t>Torcy Le Neuf</t>
  </si>
  <si>
    <t>Galerie de vidange et de restitution</t>
  </si>
  <si>
    <t>74 m</t>
  </si>
  <si>
    <t>1 m+</t>
  </si>
  <si>
    <t>1.80 m+</t>
  </si>
  <si>
    <t xml:space="preserve">Tour de prise </t>
  </si>
  <si>
    <t>Torcy Le vieux</t>
  </si>
  <si>
    <t>5 m</t>
  </si>
  <si>
    <t>0.8 m</t>
  </si>
  <si>
    <t>1.30 m</t>
  </si>
  <si>
    <t>48 m</t>
  </si>
  <si>
    <t>0,60 m à 1 m</t>
  </si>
  <si>
    <t>Montaubry</t>
  </si>
  <si>
    <t>Galerie de prise d'eau supérieure</t>
  </si>
  <si>
    <t>1 m</t>
  </si>
  <si>
    <t>1,70 m</t>
  </si>
  <si>
    <t xml:space="preserve">Galerie de prise d'eau intermédiaire </t>
  </si>
  <si>
    <t>9,60 m</t>
  </si>
  <si>
    <t>Galerie de vidange de fond</t>
  </si>
  <si>
    <t>55 m (section maçonnée ancienne 37 m, diamère 2 m, section récente en béton 18 m, diamètre 1.65)</t>
  </si>
  <si>
    <t>1,65 m à 2 m</t>
  </si>
  <si>
    <t>2 m</t>
  </si>
  <si>
    <t>Tour de prise (puits)</t>
  </si>
  <si>
    <t>Plessis</t>
  </si>
  <si>
    <t>Galerie de restitution de vidange et de l'évacuation des crues</t>
  </si>
  <si>
    <t>166 m</t>
  </si>
  <si>
    <t>2.20 m</t>
  </si>
  <si>
    <t>2.70 m</t>
  </si>
  <si>
    <t>Galerie de prise d'eau( puits)</t>
  </si>
  <si>
    <t>Longpendu</t>
  </si>
  <si>
    <t>Galerie de l'évacuateur de crue</t>
  </si>
  <si>
    <t>20 à 25 m</t>
  </si>
  <si>
    <t>0.98 m</t>
  </si>
  <si>
    <t>Galerie de la vanne de prise d'eau</t>
  </si>
  <si>
    <t>0.80 m</t>
  </si>
  <si>
    <t>Galerie du remblai SNCF</t>
  </si>
  <si>
    <t>80 m</t>
  </si>
  <si>
    <t>Bondilly</t>
  </si>
  <si>
    <t>Tour de prise</t>
  </si>
  <si>
    <t>Gros Bois 1 et 2</t>
  </si>
  <si>
    <t>Galerie de restitution maçonnée (entre GB1 et GB2)</t>
  </si>
  <si>
    <t>Conduite de vidange (entre GB1 et GB2)</t>
  </si>
  <si>
    <t>Conduite de restitution (GB2)</t>
  </si>
  <si>
    <t>Tour de prise GB1</t>
  </si>
  <si>
    <t>Tour de prise GB2</t>
  </si>
  <si>
    <t>Cercey</t>
  </si>
  <si>
    <t>Galerie d'alimentation</t>
  </si>
  <si>
    <t>Chazilly</t>
  </si>
  <si>
    <t>23 m (?) (une partie voutée de 9,65 m, une partie en pertuis de 13 m)</t>
  </si>
  <si>
    <t>1.40 m (partie voutée), 0,70 m (partie pertuis)</t>
  </si>
  <si>
    <t>Galerie de restitution de prise d'eau</t>
  </si>
  <si>
    <t>Pertuis des vannes</t>
  </si>
  <si>
    <t>4 pertuis de vanne de L?</t>
  </si>
  <si>
    <t>0,80 m</t>
  </si>
  <si>
    <t>0,70 m</t>
  </si>
  <si>
    <t>Panthier</t>
  </si>
  <si>
    <t>Galerie de vidange</t>
  </si>
  <si>
    <t>Galerie de restitution?</t>
  </si>
  <si>
    <t>Aqueduc d'assainissement</t>
  </si>
  <si>
    <t>Pertuis des vannes maçonnés</t>
  </si>
  <si>
    <t>2 pertuis de vannes (V1 et V2) de L?</t>
  </si>
  <si>
    <t>Rigole de prise de Panthier</t>
  </si>
  <si>
    <t>Pertuis vannes de dérivation</t>
  </si>
  <si>
    <t>2 pertuis de vannes de L?</t>
  </si>
  <si>
    <t>Tunnel de dérivation en RG</t>
  </si>
  <si>
    <t>Tillot</t>
  </si>
  <si>
    <t>Pertuis de vidange</t>
  </si>
  <si>
    <t>Briare</t>
  </si>
  <si>
    <t>Bourdon</t>
  </si>
  <si>
    <t>Galerie amont</t>
  </si>
  <si>
    <t>77 m</t>
  </si>
  <si>
    <t>2,50 m</t>
  </si>
  <si>
    <t>Galerie aval</t>
  </si>
  <si>
    <t>93 m</t>
  </si>
  <si>
    <t>Galerie de conduite entre les 2 puits</t>
  </si>
  <si>
    <t>85 m (avec 2 conduites)</t>
  </si>
  <si>
    <t>Tour de prise amont</t>
  </si>
  <si>
    <t>Tour de prise aval</t>
  </si>
  <si>
    <t>Tuilerie</t>
  </si>
  <si>
    <t>Galerie sous remblai de l'ouvrage d'exploitation ( ou galerie vanne de surface)</t>
  </si>
  <si>
    <t>2,30 m</t>
  </si>
  <si>
    <t>1,45 m</t>
  </si>
  <si>
    <t>Beaurois</t>
  </si>
  <si>
    <t>Cahauderie</t>
  </si>
  <si>
    <t>Conduite de vidange</t>
  </si>
  <si>
    <t>Galerie</t>
  </si>
  <si>
    <t>15 m (une partie voutée de 11,50 m, et une partie carrée de 3,50 m)</t>
  </si>
  <si>
    <t>0,90 m (partie voutée), 0,70 m (partie carrée)</t>
  </si>
  <si>
    <t>1.50 m (partie voutée), 0,70 m (partie carrée)</t>
  </si>
  <si>
    <t>Château</t>
  </si>
  <si>
    <t>11,20 m</t>
  </si>
  <si>
    <t>0,50 m</t>
  </si>
  <si>
    <t>0,90 m</t>
  </si>
  <si>
    <t>Conduit de vidange</t>
  </si>
  <si>
    <t>Galerie d'alimentation des douves</t>
  </si>
  <si>
    <t>0,45 m</t>
  </si>
  <si>
    <t>0,60 m</t>
  </si>
  <si>
    <t>Moutier</t>
  </si>
  <si>
    <t>20,20 m</t>
  </si>
  <si>
    <t>Galerie de prise d'eau supérieure (galerie alimentation vanne de surface?)</t>
  </si>
  <si>
    <t>13,35 m</t>
  </si>
  <si>
    <t>Grand Rue</t>
  </si>
  <si>
    <r>
      <rPr>
        <u/>
        <sz val="18"/>
        <color rgb="FF00B0F0"/>
        <rFont val="Calibri"/>
        <family val="2"/>
        <scheme val="minor"/>
      </rPr>
      <t>ANNEXE3:</t>
    </r>
    <r>
      <rPr>
        <sz val="18"/>
        <color rgb="FF00B0F0"/>
        <rFont val="Calibri"/>
        <family val="2"/>
        <scheme val="minor"/>
      </rPr>
      <t xml:space="preserve"> CATEGORISATION DES BARRAGES RESERVOIRS PAR NOMBRE D'APPAREILS D'AUSCULTATION</t>
    </r>
  </si>
  <si>
    <r>
      <rPr>
        <u/>
        <sz val="18"/>
        <color rgb="FF00B0F0"/>
        <rFont val="Calibri"/>
        <family val="2"/>
        <scheme val="minor"/>
      </rPr>
      <t>ANNEXE5:</t>
    </r>
    <r>
      <rPr>
        <sz val="18"/>
        <color rgb="FF00B0F0"/>
        <rFont val="Calibri"/>
        <family val="2"/>
        <scheme val="minor"/>
      </rPr>
      <t xml:space="preserve"> REPARTITION DES BARRAGES LATERAUX PAR LINEAIRE</t>
    </r>
  </si>
  <si>
    <r>
      <rPr>
        <u/>
        <sz val="18"/>
        <color rgb="FF00B0F0"/>
        <rFont val="Calibri"/>
        <family val="2"/>
        <scheme val="minor"/>
      </rPr>
      <t>ANNEXE 6</t>
    </r>
    <r>
      <rPr>
        <sz val="18"/>
        <color rgb="FF00B0F0"/>
        <rFont val="Calibri"/>
        <family val="2"/>
        <scheme val="minor"/>
      </rPr>
      <t>: CADRE DE CONTENU TYPE D'UN RAPPORT DE VTA</t>
    </r>
  </si>
  <si>
    <r>
      <rPr>
        <u/>
        <sz val="18"/>
        <color rgb="FF00B0F0"/>
        <rFont val="Calibri"/>
        <family val="2"/>
        <scheme val="minor"/>
      </rPr>
      <t>ANNEXE 7</t>
    </r>
    <r>
      <rPr>
        <sz val="18"/>
        <color rgb="FF00B0F0"/>
        <rFont val="Calibri"/>
        <family val="2"/>
        <scheme val="minor"/>
      </rPr>
      <t>: CADRE DE CONTENU TYPE D'UN RAPPORT AUSCULTATION N2</t>
    </r>
  </si>
  <si>
    <r>
      <t>ANNEXE N°8</t>
    </r>
    <r>
      <rPr>
        <sz val="14"/>
        <color rgb="FF00B0F0"/>
        <rFont val="Arial"/>
        <family val="2"/>
      </rPr>
      <t> : RELEVE DE DESORDRES LORS D’UNE VTA (EXEMPLE 1)</t>
    </r>
  </si>
  <si>
    <r>
      <t>ANNEXE N°9</t>
    </r>
    <r>
      <rPr>
        <sz val="14"/>
        <color rgb="FF00B0F0"/>
        <rFont val="Arial"/>
        <family val="2"/>
      </rPr>
      <t> : RELEVE DE DESORDRES LORS D’UNE VTA (EXEMPLE 2)</t>
    </r>
  </si>
  <si>
    <r>
      <t>ANNEXE N°10</t>
    </r>
    <r>
      <rPr>
        <sz val="14"/>
        <color rgb="FF00B0F0"/>
        <rFont val="Arial"/>
        <family val="2"/>
      </rPr>
      <t> : LOCALISATION DES PIEZOMETRES (Exemple 1)</t>
    </r>
  </si>
  <si>
    <r>
      <t>ANNEXE N°11</t>
    </r>
    <r>
      <rPr>
        <sz val="14"/>
        <color rgb="FF00B0F0"/>
        <rFont val="Arial"/>
        <family val="2"/>
      </rPr>
      <t> : LOCALISATION DES PIEZOMETRES (Exemple 2)</t>
    </r>
  </si>
  <si>
    <r>
      <rPr>
        <u/>
        <sz val="18"/>
        <color rgb="FF00B0F0"/>
        <rFont val="Calibri"/>
        <family val="2"/>
        <scheme val="minor"/>
      </rPr>
      <t>ANNEXE4:</t>
    </r>
    <r>
      <rPr>
        <sz val="18"/>
        <color rgb="FF00B0F0"/>
        <rFont val="Calibri"/>
        <family val="2"/>
        <scheme val="minor"/>
      </rPr>
      <t xml:space="preserve"> CARACTERISTIQUES GALERIES ET TOURS DE PRISE</t>
    </r>
  </si>
  <si>
    <r>
      <t>ANNEXE N°12</t>
    </r>
    <r>
      <rPr>
        <sz val="14"/>
        <color rgb="FF00B0F0"/>
        <rFont val="Arial"/>
        <family val="2"/>
      </rPr>
      <t xml:space="preserve"> : EXEMPLE COUPE LIGNE PIEZOMETRIE MAXIMALE </t>
    </r>
  </si>
  <si>
    <t>1m</t>
  </si>
  <si>
    <t>Pont et Massène</t>
  </si>
  <si>
    <t>non uniquement par drone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</si>
</sst>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dd/mm/yy"/>
    <numFmt numFmtId="167" formatCode="d/m/yy"/>
  </numFmts>
  <fonts count="28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rgb="FF000000"/>
      <name val="Arial1"/>
    </font>
    <font>
      <sz val="10"/>
      <color rgb="FF000000"/>
      <name val="Calibri"/>
      <family val="2"/>
    </font>
    <font>
      <sz val="10"/>
      <name val="Calibri"/>
      <family val="2"/>
    </font>
    <font>
      <sz val="10"/>
      <color rgb="FFC9211E"/>
      <name val="Calibri"/>
      <family val="2"/>
    </font>
    <font>
      <sz val="11"/>
      <color rgb="FFFF0000"/>
      <name val="Calibri"/>
      <family val="2"/>
    </font>
    <font>
      <sz val="11"/>
      <color rgb="FF000000"/>
      <name val="Arial1"/>
    </font>
    <font>
      <b/>
      <sz val="11"/>
      <color rgb="FF000000"/>
      <name val="Calibri"/>
      <family val="2"/>
    </font>
    <font>
      <sz val="11"/>
      <color rgb="FF00B0F0"/>
      <name val="Calibri"/>
      <family val="2"/>
      <scheme val="minor"/>
    </font>
    <font>
      <sz val="18"/>
      <color rgb="FF00B0F0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sz val="11"/>
      <name val="Calibri"/>
      <family val="2"/>
      <scheme val="minor"/>
    </font>
    <font>
      <i/>
      <sz val="14"/>
      <color theme="8" tint="-0.249977111117893"/>
      <name val="Calibri"/>
      <family val="2"/>
      <scheme val="minor"/>
    </font>
    <font>
      <u/>
      <sz val="18"/>
      <color rgb="FF00B0F0"/>
      <name val="Calibri"/>
      <family val="2"/>
      <scheme val="minor"/>
    </font>
    <font>
      <i/>
      <u/>
      <sz val="14"/>
      <color theme="8" tint="-0.249977111117893"/>
      <name val="Calibri"/>
      <family val="2"/>
      <scheme val="minor"/>
    </font>
    <font>
      <u/>
      <sz val="14"/>
      <color rgb="FF00B0F0"/>
      <name val="Arial"/>
      <family val="2"/>
    </font>
    <font>
      <sz val="14"/>
      <color rgb="FF00B0F0"/>
      <name val="Arial"/>
      <family val="2"/>
    </font>
    <font>
      <sz val="10"/>
      <color rgb="FF000000"/>
      <name val="Arial1"/>
    </font>
    <font>
      <b/>
      <sz val="11"/>
      <color rgb="FF000000"/>
      <name val="Arial1"/>
    </font>
    <font>
      <b/>
      <u/>
      <sz val="11"/>
      <color rgb="FF000000"/>
      <name val="Arial1"/>
    </font>
    <font>
      <b/>
      <sz val="11"/>
      <color rgb="FFFF0000"/>
      <name val="Arial1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GreekC"/>
    </font>
    <font>
      <sz val="9"/>
      <color theme="8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E2EFDA"/>
        <bgColor rgb="FFE2EFDA"/>
      </patternFill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E6E6FF"/>
        <bgColor rgb="FFE6E6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E699"/>
        <bgColor rgb="FFFFE699"/>
      </patternFill>
    </fill>
    <fill>
      <patternFill patternType="solid">
        <fgColor theme="0"/>
        <bgColor rgb="FFFFE699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rgb="FFFFC000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76">
    <xf numFmtId="0" fontId="0" fillId="0" borderId="0" xfId="0"/>
    <xf numFmtId="0" fontId="1" fillId="0" borderId="0" xfId="1" applyFont="1" applyAlignment="1">
      <alignment wrapText="1"/>
    </xf>
    <xf numFmtId="0" fontId="1" fillId="0" borderId="0" xfId="1" applyFont="1"/>
    <xf numFmtId="0" fontId="8" fillId="0" borderId="0" xfId="1"/>
    <xf numFmtId="0" fontId="2" fillId="2" borderId="2" xfId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14" fontId="4" fillId="0" borderId="2" xfId="1" applyNumberFormat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center" vertical="center"/>
    </xf>
    <xf numFmtId="14" fontId="4" fillId="7" borderId="4" xfId="1" applyNumberFormat="1" applyFont="1" applyFill="1" applyBorder="1" applyAlignment="1">
      <alignment horizontal="center" vertical="center"/>
    </xf>
    <xf numFmtId="2" fontId="4" fillId="7" borderId="2" xfId="1" applyNumberFormat="1" applyFont="1" applyFill="1" applyBorder="1" applyAlignment="1">
      <alignment horizontal="center" vertical="center"/>
    </xf>
    <xf numFmtId="165" fontId="4" fillId="7" borderId="2" xfId="1" applyNumberFormat="1" applyFont="1" applyFill="1" applyBorder="1" applyAlignment="1">
      <alignment horizontal="center" vertical="center"/>
    </xf>
    <xf numFmtId="164" fontId="4" fillId="7" borderId="2" xfId="1" applyNumberFormat="1" applyFont="1" applyFill="1" applyBorder="1" applyAlignment="1">
      <alignment horizontal="center" vertical="center" wrapText="1"/>
    </xf>
    <xf numFmtId="164" fontId="4" fillId="7" borderId="4" xfId="1" applyNumberFormat="1" applyFont="1" applyFill="1" applyBorder="1" applyAlignment="1">
      <alignment horizontal="center" vertical="center" wrapText="1"/>
    </xf>
    <xf numFmtId="0" fontId="4" fillId="7" borderId="2" xfId="1" applyFont="1" applyFill="1" applyBorder="1" applyAlignment="1">
      <alignment horizontal="center" vertical="center"/>
    </xf>
    <xf numFmtId="49" fontId="4" fillId="6" borderId="2" xfId="1" applyNumberFormat="1" applyFont="1" applyFill="1" applyBorder="1" applyAlignment="1">
      <alignment horizontal="center" vertical="center"/>
    </xf>
    <xf numFmtId="0" fontId="4" fillId="8" borderId="2" xfId="1" applyFont="1" applyFill="1" applyBorder="1" applyAlignment="1">
      <alignment horizontal="center" vertical="center" wrapText="1"/>
    </xf>
    <xf numFmtId="166" fontId="4" fillId="9" borderId="2" xfId="1" applyNumberFormat="1" applyFont="1" applyFill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center" vertical="center" wrapText="1"/>
    </xf>
    <xf numFmtId="164" fontId="4" fillId="10" borderId="2" xfId="1" applyNumberFormat="1" applyFont="1" applyFill="1" applyBorder="1" applyAlignment="1">
      <alignment horizontal="center" vertical="center" wrapText="1"/>
    </xf>
    <xf numFmtId="2" fontId="4" fillId="11" borderId="2" xfId="1" applyNumberFormat="1" applyFont="1" applyFill="1" applyBorder="1" applyAlignment="1">
      <alignment horizontal="center" vertical="center" wrapText="1"/>
    </xf>
    <xf numFmtId="165" fontId="4" fillId="10" borderId="2" xfId="1" applyNumberFormat="1" applyFont="1" applyFill="1" applyBorder="1" applyAlignment="1">
      <alignment horizontal="center" vertical="center" wrapText="1"/>
    </xf>
    <xf numFmtId="2" fontId="4" fillId="12" borderId="2" xfId="1" applyNumberFormat="1" applyFont="1" applyFill="1" applyBorder="1" applyAlignment="1">
      <alignment horizontal="center" vertical="center" wrapText="1"/>
    </xf>
    <xf numFmtId="0" fontId="4" fillId="13" borderId="2" xfId="1" applyFont="1" applyFill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/>
    </xf>
    <xf numFmtId="0" fontId="4" fillId="4" borderId="4" xfId="1" applyFont="1" applyFill="1" applyBorder="1" applyAlignment="1">
      <alignment horizontal="center" vertical="center"/>
    </xf>
    <xf numFmtId="2" fontId="4" fillId="0" borderId="4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left" vertical="center" wrapText="1"/>
    </xf>
    <xf numFmtId="164" fontId="2" fillId="0" borderId="5" xfId="1" applyNumberFormat="1" applyFont="1" applyBorder="1" applyAlignment="1">
      <alignment horizontal="left" vertical="center" wrapText="1"/>
    </xf>
    <xf numFmtId="0" fontId="4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164" fontId="1" fillId="0" borderId="0" xfId="1" applyNumberFormat="1" applyFont="1" applyAlignment="1">
      <alignment horizontal="center"/>
    </xf>
    <xf numFmtId="0" fontId="1" fillId="14" borderId="0" xfId="1" applyFont="1" applyFill="1"/>
    <xf numFmtId="3" fontId="1" fillId="0" borderId="0" xfId="1" applyNumberFormat="1" applyFont="1" applyAlignment="1">
      <alignment horizontal="center"/>
    </xf>
    <xf numFmtId="0" fontId="1" fillId="15" borderId="0" xfId="1" applyFont="1" applyFill="1"/>
    <xf numFmtId="0" fontId="1" fillId="0" borderId="0" xfId="1" applyFont="1" applyAlignment="1">
      <alignment horizontal="center" wrapText="1"/>
    </xf>
    <xf numFmtId="3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/>
    </xf>
    <xf numFmtId="0" fontId="1" fillId="16" borderId="0" xfId="1" applyFont="1" applyFill="1"/>
    <xf numFmtId="0" fontId="1" fillId="0" borderId="0" xfId="1" applyFont="1" applyAlignment="1">
      <alignment horizontal="right"/>
    </xf>
    <xf numFmtId="0" fontId="1" fillId="0" borderId="0" xfId="1" quotePrefix="1" applyFont="1" applyAlignment="1">
      <alignment horizontal="left"/>
    </xf>
    <xf numFmtId="164" fontId="7" fillId="0" borderId="0" xfId="1" applyNumberFormat="1" applyFont="1" applyAlignment="1">
      <alignment horizontal="left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left" wrapText="1"/>
    </xf>
    <xf numFmtId="0" fontId="9" fillId="0" borderId="0" xfId="1" applyFont="1" applyAlignment="1">
      <alignment horizontal="center" wrapText="1"/>
    </xf>
    <xf numFmtId="0" fontId="10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7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center"/>
    </xf>
    <xf numFmtId="0" fontId="4" fillId="1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0" xfId="0" applyFont="1"/>
    <xf numFmtId="0" fontId="8" fillId="0" borderId="0" xfId="1" applyAlignment="1">
      <alignment vertical="center"/>
    </xf>
    <xf numFmtId="0" fontId="8" fillId="0" borderId="0" xfId="1" applyAlignment="1">
      <alignment horizontal="center" vertical="center"/>
    </xf>
    <xf numFmtId="0" fontId="20" fillId="0" borderId="2" xfId="1" applyFont="1" applyBorder="1" applyAlignment="1">
      <alignment horizontal="center" vertical="center" wrapText="1"/>
    </xf>
    <xf numFmtId="0" fontId="20" fillId="7" borderId="2" xfId="1" applyFont="1" applyFill="1" applyBorder="1" applyAlignment="1">
      <alignment horizontal="center" vertical="center"/>
    </xf>
    <xf numFmtId="0" fontId="20" fillId="7" borderId="2" xfId="1" applyFont="1" applyFill="1" applyBorder="1" applyAlignment="1">
      <alignment horizontal="left" vertical="center"/>
    </xf>
    <xf numFmtId="2" fontId="20" fillId="0" borderId="2" xfId="1" applyNumberFormat="1" applyFont="1" applyBorder="1" applyAlignment="1">
      <alignment horizontal="center" vertical="center"/>
    </xf>
    <xf numFmtId="1" fontId="20" fillId="0" borderId="2" xfId="1" applyNumberFormat="1" applyFont="1" applyBorder="1" applyAlignment="1">
      <alignment horizontal="center" vertical="center"/>
    </xf>
    <xf numFmtId="165" fontId="20" fillId="0" borderId="2" xfId="1" applyNumberFormat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0" borderId="2" xfId="1" applyFont="1" applyBorder="1" applyAlignment="1">
      <alignment horizontal="left" vertical="center"/>
    </xf>
    <xf numFmtId="2" fontId="20" fillId="0" borderId="2" xfId="1" applyNumberFormat="1" applyFont="1" applyBorder="1" applyAlignment="1">
      <alignment horizontal="center" vertical="center" wrapText="1"/>
    </xf>
    <xf numFmtId="1" fontId="20" fillId="0" borderId="2" xfId="1" applyNumberFormat="1" applyFont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/>
    </xf>
    <xf numFmtId="2" fontId="20" fillId="0" borderId="3" xfId="1" applyNumberFormat="1" applyFont="1" applyBorder="1" applyAlignment="1">
      <alignment horizontal="center" vertical="center"/>
    </xf>
    <xf numFmtId="1" fontId="20" fillId="0" borderId="3" xfId="1" applyNumberFormat="1" applyFont="1" applyBorder="1" applyAlignment="1">
      <alignment horizontal="center" vertical="center"/>
    </xf>
    <xf numFmtId="0" fontId="20" fillId="0" borderId="3" xfId="1" applyFont="1" applyBorder="1" applyAlignment="1">
      <alignment horizontal="center" vertical="center" wrapText="1"/>
    </xf>
    <xf numFmtId="1" fontId="20" fillId="0" borderId="2" xfId="1" quotePrefix="1" applyNumberFormat="1" applyFont="1" applyBorder="1" applyAlignment="1">
      <alignment horizontal="center" vertical="center" wrapText="1"/>
    </xf>
    <xf numFmtId="0" fontId="20" fillId="7" borderId="4" xfId="1" applyFont="1" applyFill="1" applyBorder="1" applyAlignment="1">
      <alignment horizontal="center" vertical="center"/>
    </xf>
    <xf numFmtId="0" fontId="20" fillId="7" borderId="4" xfId="1" applyFont="1" applyFill="1" applyBorder="1" applyAlignment="1">
      <alignment horizontal="left" vertical="center"/>
    </xf>
    <xf numFmtId="1" fontId="20" fillId="0" borderId="4" xfId="1" applyNumberFormat="1" applyFont="1" applyBorder="1" applyAlignment="1">
      <alignment horizontal="center" vertical="center"/>
    </xf>
    <xf numFmtId="165" fontId="20" fillId="0" borderId="4" xfId="1" applyNumberFormat="1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/>
    </xf>
    <xf numFmtId="0" fontId="20" fillId="0" borderId="2" xfId="1" quotePrefix="1" applyFont="1" applyBorder="1" applyAlignment="1">
      <alignment horizontal="center" vertical="center" wrapText="1"/>
    </xf>
    <xf numFmtId="2" fontId="20" fillId="0" borderId="4" xfId="1" applyNumberFormat="1" applyFont="1" applyBorder="1" applyAlignment="1">
      <alignment horizontal="center" vertical="center"/>
    </xf>
    <xf numFmtId="0" fontId="20" fillId="7" borderId="3" xfId="1" applyFont="1" applyFill="1" applyBorder="1" applyAlignment="1">
      <alignment horizontal="center" vertical="center"/>
    </xf>
    <xf numFmtId="0" fontId="20" fillId="0" borderId="3" xfId="1" applyFont="1" applyBorder="1" applyAlignment="1">
      <alignment horizontal="left" vertical="center"/>
    </xf>
    <xf numFmtId="165" fontId="20" fillId="0" borderId="3" xfId="1" applyNumberFormat="1" applyFont="1" applyBorder="1" applyAlignment="1">
      <alignment horizontal="center" vertical="center"/>
    </xf>
    <xf numFmtId="0" fontId="8" fillId="0" borderId="2" xfId="1" applyBorder="1" applyAlignment="1">
      <alignment horizontal="center" vertical="center"/>
    </xf>
    <xf numFmtId="0" fontId="20" fillId="0" borderId="2" xfId="1" applyFont="1" applyBorder="1" applyAlignment="1">
      <alignment vertical="center"/>
    </xf>
    <xf numFmtId="0" fontId="20" fillId="0" borderId="6" xfId="1" applyFont="1" applyBorder="1" applyAlignment="1">
      <alignment horizontal="center" vertical="center"/>
    </xf>
    <xf numFmtId="0" fontId="20" fillId="0" borderId="4" xfId="1" applyFont="1" applyBorder="1" applyAlignment="1">
      <alignment horizontal="center" vertical="center" wrapText="1"/>
    </xf>
    <xf numFmtId="0" fontId="20" fillId="0" borderId="7" xfId="1" applyFont="1" applyBorder="1" applyAlignment="1">
      <alignment horizontal="center" vertical="center"/>
    </xf>
    <xf numFmtId="0" fontId="8" fillId="0" borderId="2" xfId="1" applyBorder="1" applyAlignment="1">
      <alignment vertical="center"/>
    </xf>
    <xf numFmtId="0" fontId="8" fillId="0" borderId="2" xfId="1" applyBorder="1" applyAlignment="1">
      <alignment vertical="center" wrapText="1"/>
    </xf>
    <xf numFmtId="0" fontId="8" fillId="7" borderId="0" xfId="1" applyFill="1" applyAlignment="1">
      <alignment vertical="center"/>
    </xf>
    <xf numFmtId="0" fontId="8" fillId="0" borderId="0" xfId="1" applyAlignment="1">
      <alignment vertical="center" wrapText="1"/>
    </xf>
    <xf numFmtId="0" fontId="21" fillId="0" borderId="0" xfId="1" applyFont="1" applyAlignment="1">
      <alignment horizontal="center" vertical="center" wrapText="1"/>
    </xf>
    <xf numFmtId="0" fontId="21" fillId="0" borderId="0" xfId="1" applyFont="1"/>
    <xf numFmtId="0" fontId="21" fillId="0" borderId="0" xfId="1" applyFont="1" applyAlignment="1">
      <alignment horizontal="center" vertical="center"/>
    </xf>
    <xf numFmtId="0" fontId="21" fillId="0" borderId="0" xfId="1" applyFont="1" applyAlignment="1">
      <alignment horizontal="right"/>
    </xf>
    <xf numFmtId="0" fontId="22" fillId="0" borderId="0" xfId="1" applyFont="1" applyAlignment="1">
      <alignment vertical="center"/>
    </xf>
    <xf numFmtId="0" fontId="8" fillId="17" borderId="0" xfId="1" applyFill="1" applyAlignment="1">
      <alignment vertical="center"/>
    </xf>
    <xf numFmtId="0" fontId="21" fillId="0" borderId="0" xfId="1" applyFont="1" applyAlignment="1">
      <alignment vertical="center" wrapText="1"/>
    </xf>
    <xf numFmtId="1" fontId="8" fillId="0" borderId="0" xfId="1" applyNumberFormat="1" applyAlignment="1">
      <alignment vertical="center"/>
    </xf>
    <xf numFmtId="0" fontId="8" fillId="18" borderId="0" xfId="1" applyFill="1" applyAlignment="1">
      <alignment vertical="center"/>
    </xf>
    <xf numFmtId="1" fontId="8" fillId="0" borderId="0" xfId="1" applyNumberFormat="1"/>
    <xf numFmtId="0" fontId="23" fillId="0" borderId="0" xfId="1" applyFont="1" applyAlignment="1">
      <alignment vertical="center"/>
    </xf>
    <xf numFmtId="0" fontId="8" fillId="19" borderId="0" xfId="1" applyFill="1" applyAlignment="1">
      <alignment vertical="center"/>
    </xf>
    <xf numFmtId="0" fontId="8" fillId="20" borderId="0" xfId="1" applyFill="1" applyAlignment="1">
      <alignment vertical="center"/>
    </xf>
    <xf numFmtId="0" fontId="8" fillId="21" borderId="0" xfId="1" applyFill="1" applyAlignment="1">
      <alignment vertical="center"/>
    </xf>
    <xf numFmtId="0" fontId="21" fillId="0" borderId="0" xfId="1" applyFont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 wrapText="1"/>
    </xf>
    <xf numFmtId="0" fontId="21" fillId="0" borderId="0" xfId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22" borderId="17" xfId="0" applyFont="1" applyFill="1" applyBorder="1" applyAlignment="1">
      <alignment horizontal="left" vertical="center" wrapText="1"/>
    </xf>
    <xf numFmtId="0" fontId="25" fillId="22" borderId="18" xfId="0" applyFont="1" applyFill="1" applyBorder="1" applyAlignment="1">
      <alignment horizontal="left" vertical="center" wrapText="1"/>
    </xf>
    <xf numFmtId="0" fontId="25" fillId="22" borderId="19" xfId="0" applyFont="1" applyFill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24" fillId="0" borderId="27" xfId="0" applyFont="1" applyBorder="1" applyAlignment="1">
      <alignment horizontal="left" vertical="center" wrapText="1"/>
    </xf>
    <xf numFmtId="0" fontId="24" fillId="0" borderId="28" xfId="0" applyFont="1" applyBorder="1" applyAlignment="1">
      <alignment horizontal="left" vertical="center" wrapText="1"/>
    </xf>
    <xf numFmtId="0" fontId="24" fillId="0" borderId="29" xfId="0" applyFont="1" applyBorder="1" applyAlignment="1">
      <alignment horizontal="left" vertical="center" wrapText="1"/>
    </xf>
    <xf numFmtId="0" fontId="24" fillId="0" borderId="30" xfId="0" applyFont="1" applyBorder="1" applyAlignment="1">
      <alignment horizontal="left" vertical="center" wrapText="1"/>
    </xf>
    <xf numFmtId="0" fontId="24" fillId="0" borderId="31" xfId="0" applyFont="1" applyBorder="1" applyAlignment="1">
      <alignment horizontal="left" vertical="center" wrapText="1"/>
    </xf>
    <xf numFmtId="0" fontId="24" fillId="0" borderId="32" xfId="0" applyFont="1" applyBorder="1" applyAlignment="1">
      <alignment horizontal="left" vertical="center" wrapText="1"/>
    </xf>
    <xf numFmtId="0" fontId="24" fillId="0" borderId="3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8" fillId="0" borderId="5" xfId="1" applyBorder="1"/>
    <xf numFmtId="164" fontId="7" fillId="0" borderId="0" xfId="1" applyNumberFormat="1" applyFont="1" applyAlignment="1">
      <alignment horizontal="left"/>
    </xf>
    <xf numFmtId="0" fontId="4" fillId="3" borderId="2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25" fillId="22" borderId="10" xfId="0" applyFont="1" applyFill="1" applyBorder="1" applyAlignment="1">
      <alignment horizontal="center" vertical="center" wrapText="1"/>
    </xf>
    <xf numFmtId="0" fontId="25" fillId="22" borderId="15" xfId="0" applyFont="1" applyFill="1" applyBorder="1" applyAlignment="1">
      <alignment horizontal="center" vertical="center" wrapText="1"/>
    </xf>
    <xf numFmtId="0" fontId="25" fillId="22" borderId="11" xfId="0" applyFont="1" applyFill="1" applyBorder="1" applyAlignment="1">
      <alignment horizontal="center" vertical="center" wrapText="1"/>
    </xf>
    <xf numFmtId="0" fontId="25" fillId="22" borderId="16" xfId="0" applyFont="1" applyFill="1" applyBorder="1" applyAlignment="1">
      <alignment horizontal="center" vertical="center" wrapText="1"/>
    </xf>
    <xf numFmtId="0" fontId="25" fillId="22" borderId="12" xfId="0" applyFont="1" applyFill="1" applyBorder="1" applyAlignment="1">
      <alignment horizontal="center" vertical="center" wrapText="1"/>
    </xf>
    <xf numFmtId="0" fontId="25" fillId="22" borderId="13" xfId="0" applyFont="1" applyFill="1" applyBorder="1" applyAlignment="1">
      <alignment horizontal="center" vertical="center" wrapText="1"/>
    </xf>
    <xf numFmtId="0" fontId="25" fillId="22" borderId="14" xfId="0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8" fillId="0" borderId="2" xfId="1" applyBorder="1" applyAlignment="1">
      <alignment horizontal="center" vertical="center" wrapText="1"/>
    </xf>
    <xf numFmtId="14" fontId="20" fillId="0" borderId="3" xfId="1" applyNumberFormat="1" applyFont="1" applyBorder="1" applyAlignment="1">
      <alignment horizontal="center" vertical="center" wrapText="1"/>
    </xf>
    <xf numFmtId="14" fontId="20" fillId="0" borderId="8" xfId="1" applyNumberFormat="1" applyFont="1" applyBorder="1" applyAlignment="1">
      <alignment horizontal="center" vertical="center" wrapText="1"/>
    </xf>
    <xf numFmtId="14" fontId="20" fillId="0" borderId="4" xfId="1" applyNumberFormat="1" applyFont="1" applyBorder="1" applyAlignment="1">
      <alignment horizontal="center" vertical="center" wrapText="1"/>
    </xf>
    <xf numFmtId="167" fontId="20" fillId="0" borderId="2" xfId="1" applyNumberFormat="1" applyFont="1" applyBorder="1" applyAlignment="1">
      <alignment horizontal="center" vertical="center" wrapText="1"/>
    </xf>
    <xf numFmtId="14" fontId="20" fillId="0" borderId="2" xfId="1" applyNumberFormat="1" applyFont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center"/>
    </xf>
    <xf numFmtId="0" fontId="27" fillId="0" borderId="27" xfId="0" applyFont="1" applyBorder="1" applyAlignment="1">
      <alignment horizontal="left" vertical="center" wrapText="1"/>
    </xf>
    <xf numFmtId="0" fontId="27" fillId="0" borderId="29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820F3FEA-19C8-4A6F-B0C5-F5EC813C1603}"/>
  </cellStyles>
  <dxfs count="8">
    <dxf>
      <fill>
        <patternFill>
          <bgColor rgb="FF99FF33"/>
        </patternFill>
      </fill>
    </dxf>
    <dxf>
      <fill>
        <patternFill>
          <bgColor rgb="FF66FFFF"/>
        </patternFill>
      </fill>
    </dxf>
    <dxf>
      <fill>
        <patternFill>
          <bgColor rgb="FFFFFF99"/>
        </patternFill>
      </fill>
    </dxf>
    <dxf>
      <fill>
        <patternFill>
          <bgColor theme="5" tint="0.59996337778862885"/>
        </patternFill>
      </fill>
    </dxf>
    <dxf>
      <fill>
        <patternFill>
          <bgColor rgb="FFFF0066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488496</xdr:colOff>
      <xdr:row>2</xdr:row>
      <xdr:rowOff>122465</xdr:rowOff>
    </xdr:from>
    <xdr:to>
      <xdr:col>11</xdr:col>
      <xdr:colOff>725544</xdr:colOff>
      <xdr:row>34</xdr:row>
      <xdr:rowOff>35989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DFAB0E5-0D67-6ADA-8F33-749DF0C29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8496" y="544286"/>
          <a:ext cx="8619048" cy="6009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19</xdr:col>
      <xdr:colOff>482600</xdr:colOff>
      <xdr:row>46</xdr:row>
      <xdr:rowOff>95251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BBE4581-D1E4-7DCE-CECF-308FB71E90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1501"/>
          <a:ext cx="14960600" cy="8286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353786</xdr:colOff>
      <xdr:row>2</xdr:row>
      <xdr:rowOff>122465</xdr:rowOff>
    </xdr:from>
    <xdr:to>
      <xdr:col>15</xdr:col>
      <xdr:colOff>487136</xdr:colOff>
      <xdr:row>46</xdr:row>
      <xdr:rowOff>72209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5C8CF90-4DEC-9069-72C2-52EEE5D42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786" y="353786"/>
          <a:ext cx="11563350" cy="84950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40822</xdr:rowOff>
    </xdr:from>
    <xdr:to>
      <xdr:col>17</xdr:col>
      <xdr:colOff>723900</xdr:colOff>
      <xdr:row>46</xdr:row>
      <xdr:rowOff>157662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45F7D0C-0441-22FA-28BF-6972D8DE97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21822"/>
          <a:ext cx="13677900" cy="84988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108857</xdr:rowOff>
    </xdr:from>
    <xdr:to>
      <xdr:col>16</xdr:col>
      <xdr:colOff>752475</xdr:colOff>
      <xdr:row>46</xdr:row>
      <xdr:rowOff>108857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2FC628B-539F-9100-559F-58AD30639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8857"/>
          <a:ext cx="12944475" cy="838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0951F-E47B-4C6C-8676-6A6FCFEBA097}">
  <sheetPr>
    <pageSetUpPr fitToPage="1"/>
  </sheetPr>
  <dimension ref="A1:V1048574"/>
  <sheetViews>
    <sheetView tabSelected="1" zoomScale="60" zoomScaleNormal="60" workbookViewId="0">
      <selection activeCell="P67" sqref="P67"/>
    </sheetView>
  </sheetViews>
  <sheetFormatPr baseColWidth="10" defaultColWidth="12.5703125" defaultRowHeight="9.1999999999999993" customHeight="1"/>
  <cols>
    <col min="1" max="1" width="17.7109375" style="2" customWidth="1"/>
    <col min="2" max="2" width="12.7109375" style="2" customWidth="1"/>
    <col min="3" max="5" width="9" style="2" customWidth="1"/>
    <col min="6" max="6" width="24.28515625" style="2" customWidth="1"/>
    <col min="7" max="7" width="10" style="2" hidden="1" customWidth="1"/>
    <col min="8" max="8" width="12.85546875" style="2" customWidth="1"/>
    <col min="9" max="9" width="17.85546875" style="2" customWidth="1"/>
    <col min="10" max="10" width="14.28515625" style="71" customWidth="1"/>
    <col min="11" max="11" width="13.140625" style="2" customWidth="1"/>
    <col min="12" max="12" width="16" style="2" customWidth="1"/>
    <col min="13" max="13" width="26.85546875" style="2" bestFit="1" customWidth="1"/>
    <col min="14" max="14" width="15.28515625" style="44" customWidth="1"/>
    <col min="15" max="15" width="13.5703125" style="44" customWidth="1"/>
    <col min="16" max="16" width="9.85546875" style="45" hidden="1" customWidth="1"/>
    <col min="17" max="17" width="13.7109375" style="2" hidden="1" customWidth="1"/>
    <col min="18" max="18" width="16.42578125" style="2" customWidth="1"/>
    <col min="19" max="19" width="19.140625" style="2" customWidth="1"/>
    <col min="20" max="20" width="17.28515625" style="1" customWidth="1"/>
    <col min="21" max="21" width="25.140625" style="1" hidden="1" customWidth="1"/>
    <col min="22" max="22" width="15.5703125" style="2" hidden="1" customWidth="1"/>
    <col min="23" max="23" width="11.7109375" style="3" customWidth="1"/>
    <col min="24" max="24" width="12.5703125" style="3" customWidth="1"/>
    <col min="25" max="16384" width="12.5703125" style="3"/>
  </cols>
  <sheetData>
    <row r="1" spans="1:22" ht="22.35" customHeight="1">
      <c r="A1" s="148" t="s">
        <v>451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</row>
    <row r="2" spans="1:22" ht="21.75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</row>
    <row r="3" spans="1:22" ht="71.25" customHeigh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/>
      <c r="H3" s="4" t="s">
        <v>6</v>
      </c>
      <c r="I3" s="4" t="s">
        <v>7</v>
      </c>
      <c r="J3" s="65" t="s">
        <v>170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</v>
      </c>
      <c r="P3" s="5" t="s">
        <v>13</v>
      </c>
      <c r="Q3" s="5" t="s">
        <v>14</v>
      </c>
      <c r="R3" s="4" t="s">
        <v>15</v>
      </c>
      <c r="S3" s="4" t="s">
        <v>16</v>
      </c>
      <c r="T3" s="4" t="s">
        <v>17</v>
      </c>
      <c r="U3" s="6" t="s">
        <v>18</v>
      </c>
      <c r="V3" s="4" t="s">
        <v>19</v>
      </c>
    </row>
    <row r="4" spans="1:22" ht="17.100000000000001" customHeight="1">
      <c r="A4" s="150" t="s">
        <v>20</v>
      </c>
      <c r="B4" s="7" t="s">
        <v>21</v>
      </c>
      <c r="C4" s="7">
        <v>21</v>
      </c>
      <c r="D4" s="7" t="s">
        <v>21</v>
      </c>
      <c r="E4" s="7" t="s">
        <v>22</v>
      </c>
      <c r="F4" s="153" t="s">
        <v>23</v>
      </c>
      <c r="G4" s="8" t="s">
        <v>24</v>
      </c>
      <c r="H4" s="153" t="s">
        <v>25</v>
      </c>
      <c r="I4" s="9">
        <v>42955</v>
      </c>
      <c r="J4" s="66" t="s">
        <v>171</v>
      </c>
      <c r="K4" s="10">
        <v>22.3</v>
      </c>
      <c r="L4" s="10">
        <v>20.75</v>
      </c>
      <c r="M4" s="10">
        <v>20.75</v>
      </c>
      <c r="N4" s="11">
        <v>7.7</v>
      </c>
      <c r="O4" s="11">
        <v>7.7</v>
      </c>
      <c r="P4" s="12">
        <f t="shared" ref="P4:P25" si="0">K4*K4*SQRT(O4)</f>
        <v>1379.9237477375336</v>
      </c>
      <c r="Q4" s="12"/>
      <c r="R4" s="13" t="s">
        <v>26</v>
      </c>
      <c r="S4" s="154">
        <f>38+19</f>
        <v>57</v>
      </c>
      <c r="T4" s="13" t="s">
        <v>26</v>
      </c>
      <c r="U4" s="14"/>
      <c r="V4" s="14"/>
    </row>
    <row r="5" spans="1:22" ht="17.100000000000001" customHeight="1">
      <c r="A5" s="150"/>
      <c r="B5" s="7" t="s">
        <v>21</v>
      </c>
      <c r="C5" s="7">
        <v>21</v>
      </c>
      <c r="D5" s="7" t="s">
        <v>21</v>
      </c>
      <c r="E5" s="7" t="s">
        <v>22</v>
      </c>
      <c r="F5" s="153"/>
      <c r="G5" s="8" t="s">
        <v>27</v>
      </c>
      <c r="H5" s="153"/>
      <c r="I5" s="9">
        <v>42955</v>
      </c>
      <c r="J5" s="66" t="s">
        <v>172</v>
      </c>
      <c r="K5" s="10">
        <v>17.7</v>
      </c>
      <c r="L5" s="10">
        <v>16.350000000000001</v>
      </c>
      <c r="M5" s="10">
        <v>16.350000000000001</v>
      </c>
      <c r="N5" s="11">
        <v>0.92500000000000004</v>
      </c>
      <c r="O5" s="11">
        <v>0.92500000000000004</v>
      </c>
      <c r="P5" s="12">
        <f t="shared" si="0"/>
        <v>301.31267363405078</v>
      </c>
      <c r="Q5" s="12"/>
      <c r="R5" s="13" t="s">
        <v>26</v>
      </c>
      <c r="S5" s="155"/>
      <c r="T5" s="13" t="s">
        <v>26</v>
      </c>
      <c r="U5" s="7"/>
      <c r="V5" s="7"/>
    </row>
    <row r="6" spans="1:22" ht="17.100000000000001" customHeight="1">
      <c r="A6" s="150"/>
      <c r="B6" s="7" t="s">
        <v>21</v>
      </c>
      <c r="C6" s="7">
        <v>21</v>
      </c>
      <c r="D6" s="7" t="s">
        <v>21</v>
      </c>
      <c r="E6" s="7" t="s">
        <v>22</v>
      </c>
      <c r="F6" s="15" t="s">
        <v>28</v>
      </c>
      <c r="G6" s="15"/>
      <c r="H6" s="15" t="s">
        <v>29</v>
      </c>
      <c r="I6" s="9">
        <v>42955</v>
      </c>
      <c r="J6" s="66">
        <v>1970</v>
      </c>
      <c r="K6" s="10">
        <v>13.8</v>
      </c>
      <c r="L6" s="10">
        <v>11.3</v>
      </c>
      <c r="M6" s="10">
        <v>12.3</v>
      </c>
      <c r="N6" s="11">
        <v>2.95</v>
      </c>
      <c r="O6" s="11">
        <v>3.5960000000000001</v>
      </c>
      <c r="P6" s="12">
        <f t="shared" si="0"/>
        <v>361.13369738311604</v>
      </c>
      <c r="Q6" s="12"/>
      <c r="R6" s="13" t="s">
        <v>26</v>
      </c>
      <c r="S6" s="13">
        <v>31</v>
      </c>
      <c r="T6" s="13" t="s">
        <v>26</v>
      </c>
      <c r="U6" s="7"/>
      <c r="V6" s="7"/>
    </row>
    <row r="7" spans="1:22" ht="16.5" customHeight="1">
      <c r="A7" s="150"/>
      <c r="B7" s="7" t="s">
        <v>21</v>
      </c>
      <c r="C7" s="7">
        <v>21</v>
      </c>
      <c r="D7" s="7" t="s">
        <v>21</v>
      </c>
      <c r="E7" s="7" t="s">
        <v>22</v>
      </c>
      <c r="F7" s="15" t="s">
        <v>30</v>
      </c>
      <c r="G7" s="15"/>
      <c r="H7" s="15" t="s">
        <v>29</v>
      </c>
      <c r="I7" s="9">
        <v>42955</v>
      </c>
      <c r="J7" s="66">
        <v>525</v>
      </c>
      <c r="K7" s="10">
        <v>22.5</v>
      </c>
      <c r="L7" s="10">
        <v>16</v>
      </c>
      <c r="M7" s="10">
        <v>22.5</v>
      </c>
      <c r="N7" s="11">
        <v>1.653</v>
      </c>
      <c r="O7" s="11">
        <v>5.2</v>
      </c>
      <c r="P7" s="12">
        <f t="shared" si="0"/>
        <v>1154.4276179128772</v>
      </c>
      <c r="Q7" s="12"/>
      <c r="R7" s="13" t="s">
        <v>26</v>
      </c>
      <c r="S7" s="13">
        <v>51</v>
      </c>
      <c r="T7" s="13" t="s">
        <v>26</v>
      </c>
      <c r="U7" s="7"/>
      <c r="V7" s="7"/>
    </row>
    <row r="8" spans="1:22" ht="17.100000000000001" customHeight="1">
      <c r="A8" s="150"/>
      <c r="B8" s="7" t="s">
        <v>21</v>
      </c>
      <c r="C8" s="7">
        <v>21</v>
      </c>
      <c r="D8" s="7" t="s">
        <v>21</v>
      </c>
      <c r="E8" s="7" t="s">
        <v>22</v>
      </c>
      <c r="F8" s="15" t="s">
        <v>31</v>
      </c>
      <c r="G8" s="15"/>
      <c r="H8" s="15" t="s">
        <v>29</v>
      </c>
      <c r="I8" s="9">
        <v>42955</v>
      </c>
      <c r="J8" s="66">
        <v>2340</v>
      </c>
      <c r="K8" s="10">
        <v>14.3</v>
      </c>
      <c r="L8" s="10">
        <v>13.03</v>
      </c>
      <c r="M8" s="10">
        <v>14.03</v>
      </c>
      <c r="N8" s="11">
        <v>6.9939999999999998</v>
      </c>
      <c r="O8" s="11">
        <v>8.1639999999999997</v>
      </c>
      <c r="P8" s="12">
        <f t="shared" si="0"/>
        <v>584.28343383703771</v>
      </c>
      <c r="Q8" s="12"/>
      <c r="R8" s="13" t="s">
        <v>26</v>
      </c>
      <c r="S8" s="13">
        <v>70</v>
      </c>
      <c r="T8" s="13" t="s">
        <v>26</v>
      </c>
      <c r="U8" s="16" t="s">
        <v>32</v>
      </c>
      <c r="V8" s="16"/>
    </row>
    <row r="9" spans="1:22" ht="17.100000000000001" customHeight="1">
      <c r="A9" s="150"/>
      <c r="B9" s="7" t="s">
        <v>21</v>
      </c>
      <c r="C9" s="7">
        <v>21</v>
      </c>
      <c r="D9" s="7" t="s">
        <v>21</v>
      </c>
      <c r="E9" s="7" t="s">
        <v>22</v>
      </c>
      <c r="F9" s="15" t="s">
        <v>33</v>
      </c>
      <c r="G9" s="15"/>
      <c r="H9" s="15" t="s">
        <v>29</v>
      </c>
      <c r="I9" s="9">
        <v>42520</v>
      </c>
      <c r="J9" s="66">
        <v>150</v>
      </c>
      <c r="K9" s="10">
        <v>23.1</v>
      </c>
      <c r="L9" s="10">
        <v>21.03</v>
      </c>
      <c r="M9" s="10">
        <v>21.03</v>
      </c>
      <c r="N9" s="11">
        <v>6.03</v>
      </c>
      <c r="O9" s="11">
        <v>6.03</v>
      </c>
      <c r="P9" s="12">
        <f t="shared" si="0"/>
        <v>1310.3358277796574</v>
      </c>
      <c r="Q9" s="12"/>
      <c r="R9" s="13" t="s">
        <v>26</v>
      </c>
      <c r="S9" s="13">
        <v>28</v>
      </c>
      <c r="T9" s="13" t="s">
        <v>26</v>
      </c>
      <c r="U9" s="7"/>
      <c r="V9" s="7"/>
    </row>
    <row r="10" spans="1:22" ht="17.100000000000001" customHeight="1">
      <c r="A10" s="150"/>
      <c r="B10" s="7" t="s">
        <v>21</v>
      </c>
      <c r="C10" s="7">
        <v>21</v>
      </c>
      <c r="D10" s="7" t="s">
        <v>21</v>
      </c>
      <c r="E10" s="7" t="s">
        <v>22</v>
      </c>
      <c r="F10" s="17" t="s">
        <v>34</v>
      </c>
      <c r="G10" s="17"/>
      <c r="H10" s="17" t="s">
        <v>35</v>
      </c>
      <c r="I10" s="9">
        <v>42955</v>
      </c>
      <c r="J10" s="66">
        <v>200</v>
      </c>
      <c r="K10" s="10">
        <v>13.16</v>
      </c>
      <c r="L10" s="10">
        <v>8.3000000000000007</v>
      </c>
      <c r="M10" s="10">
        <v>8.3000000000000007</v>
      </c>
      <c r="N10" s="11">
        <v>0.39900000000000002</v>
      </c>
      <c r="O10" s="11">
        <v>0.39900000000000002</v>
      </c>
      <c r="P10" s="12">
        <f t="shared" si="0"/>
        <v>109.39518987092916</v>
      </c>
      <c r="Q10" s="12"/>
      <c r="R10" s="13" t="s">
        <v>26</v>
      </c>
      <c r="S10" s="13">
        <v>6</v>
      </c>
      <c r="T10" s="13" t="s">
        <v>26</v>
      </c>
      <c r="U10" s="7"/>
      <c r="V10" s="7"/>
    </row>
    <row r="11" spans="1:22" ht="17.100000000000001" customHeight="1">
      <c r="A11" s="150" t="s">
        <v>36</v>
      </c>
      <c r="B11" s="7" t="s">
        <v>21</v>
      </c>
      <c r="C11" s="7">
        <v>89</v>
      </c>
      <c r="D11" s="7" t="s">
        <v>21</v>
      </c>
      <c r="E11" s="7" t="s">
        <v>37</v>
      </c>
      <c r="F11" s="15" t="s">
        <v>38</v>
      </c>
      <c r="G11" s="15"/>
      <c r="H11" s="15" t="s">
        <v>29</v>
      </c>
      <c r="I11" s="9">
        <v>43537</v>
      </c>
      <c r="J11" s="66">
        <v>337</v>
      </c>
      <c r="K11" s="10">
        <v>16.760000000000002</v>
      </c>
      <c r="L11" s="10">
        <v>14.75</v>
      </c>
      <c r="M11" s="10">
        <v>15.28</v>
      </c>
      <c r="N11" s="11">
        <v>7.2350000000000003</v>
      </c>
      <c r="O11" s="11">
        <v>8.1050000000000004</v>
      </c>
      <c r="P11" s="12">
        <f t="shared" si="0"/>
        <v>799.69529007184053</v>
      </c>
      <c r="Q11" s="12"/>
      <c r="R11" s="13" t="s">
        <v>26</v>
      </c>
      <c r="S11" s="13">
        <v>51</v>
      </c>
      <c r="T11" s="13" t="s">
        <v>39</v>
      </c>
      <c r="U11" s="7"/>
      <c r="V11" s="7" t="s">
        <v>40</v>
      </c>
    </row>
    <row r="12" spans="1:22" ht="17.100000000000001" customHeight="1">
      <c r="A12" s="150"/>
      <c r="B12" s="7" t="s">
        <v>41</v>
      </c>
      <c r="C12" s="7">
        <v>45</v>
      </c>
      <c r="D12" s="7" t="s">
        <v>41</v>
      </c>
      <c r="E12" s="7" t="s">
        <v>37</v>
      </c>
      <c r="F12" s="17" t="s">
        <v>42</v>
      </c>
      <c r="G12" s="17"/>
      <c r="H12" s="17" t="s">
        <v>35</v>
      </c>
      <c r="I12" s="18">
        <v>41005</v>
      </c>
      <c r="J12" s="67" t="s">
        <v>173</v>
      </c>
      <c r="K12" s="19">
        <v>9.5</v>
      </c>
      <c r="L12" s="19">
        <v>0</v>
      </c>
      <c r="M12" s="19">
        <v>8.75</v>
      </c>
      <c r="N12" s="20">
        <v>1.97</v>
      </c>
      <c r="O12" s="20">
        <v>5.05</v>
      </c>
      <c r="P12" s="21">
        <f t="shared" si="0"/>
        <v>202.8116506145542</v>
      </c>
      <c r="Q12" s="22"/>
      <c r="R12" s="23" t="s">
        <v>26</v>
      </c>
      <c r="S12" s="23">
        <v>32</v>
      </c>
      <c r="T12" s="23" t="s">
        <v>39</v>
      </c>
      <c r="U12" s="16" t="s">
        <v>32</v>
      </c>
      <c r="V12" s="7" t="s">
        <v>40</v>
      </c>
    </row>
    <row r="13" spans="1:22" ht="17.100000000000001" customHeight="1">
      <c r="A13" s="150"/>
      <c r="B13" s="7" t="s">
        <v>41</v>
      </c>
      <c r="C13" s="7">
        <v>45</v>
      </c>
      <c r="D13" s="7" t="s">
        <v>21</v>
      </c>
      <c r="E13" s="7" t="s">
        <v>37</v>
      </c>
      <c r="F13" s="17" t="s">
        <v>43</v>
      </c>
      <c r="G13" s="17"/>
      <c r="H13" s="17" t="s">
        <v>35</v>
      </c>
      <c r="I13" s="9">
        <v>41005</v>
      </c>
      <c r="J13" s="66">
        <v>456</v>
      </c>
      <c r="K13" s="10">
        <v>9.6999999999999993</v>
      </c>
      <c r="L13" s="10">
        <v>8</v>
      </c>
      <c r="M13" s="10">
        <v>8</v>
      </c>
      <c r="N13" s="11">
        <v>2.7959999999999998</v>
      </c>
      <c r="O13" s="11">
        <v>2.7959999999999998</v>
      </c>
      <c r="P13" s="12">
        <f t="shared" si="0"/>
        <v>157.33018454066593</v>
      </c>
      <c r="Q13" s="12"/>
      <c r="R13" s="13" t="s">
        <v>26</v>
      </c>
      <c r="S13" s="13">
        <v>30</v>
      </c>
      <c r="T13" s="13" t="s">
        <v>39</v>
      </c>
      <c r="U13" s="7"/>
      <c r="V13" s="7" t="s">
        <v>40</v>
      </c>
    </row>
    <row r="14" spans="1:22" ht="17.100000000000001" customHeight="1">
      <c r="A14" s="150"/>
      <c r="B14" s="7" t="s">
        <v>21</v>
      </c>
      <c r="C14" s="7">
        <v>89</v>
      </c>
      <c r="D14" s="7" t="s">
        <v>21</v>
      </c>
      <c r="E14" s="7" t="s">
        <v>37</v>
      </c>
      <c r="F14" s="17" t="s">
        <v>44</v>
      </c>
      <c r="G14" s="17"/>
      <c r="H14" s="17" t="s">
        <v>35</v>
      </c>
      <c r="I14" s="9">
        <v>43537</v>
      </c>
      <c r="J14" s="66">
        <v>300</v>
      </c>
      <c r="K14" s="10">
        <v>6.73</v>
      </c>
      <c r="L14" s="10">
        <v>5.03</v>
      </c>
      <c r="M14" s="10">
        <v>5.03</v>
      </c>
      <c r="N14" s="11">
        <v>0.98</v>
      </c>
      <c r="O14" s="11">
        <v>0.98</v>
      </c>
      <c r="P14" s="12">
        <f t="shared" si="0"/>
        <v>44.837683421445853</v>
      </c>
      <c r="Q14" s="12"/>
      <c r="R14" s="13" t="s">
        <v>26</v>
      </c>
      <c r="S14" s="13">
        <v>8</v>
      </c>
      <c r="T14" s="13" t="s">
        <v>39</v>
      </c>
      <c r="U14" s="7"/>
      <c r="V14" s="7" t="s">
        <v>40</v>
      </c>
    </row>
    <row r="15" spans="1:22" ht="17.100000000000001" customHeight="1">
      <c r="A15" s="150"/>
      <c r="B15" s="7" t="s">
        <v>21</v>
      </c>
      <c r="C15" s="7">
        <v>89</v>
      </c>
      <c r="D15" s="7" t="s">
        <v>21</v>
      </c>
      <c r="E15" s="7" t="s">
        <v>37</v>
      </c>
      <c r="F15" s="17" t="s">
        <v>45</v>
      </c>
      <c r="G15" s="17"/>
      <c r="H15" s="17" t="s">
        <v>35</v>
      </c>
      <c r="I15" s="9">
        <v>43537</v>
      </c>
      <c r="J15" s="66">
        <v>420</v>
      </c>
      <c r="K15" s="10">
        <v>7.85</v>
      </c>
      <c r="L15" s="10">
        <v>6.15</v>
      </c>
      <c r="M15" s="10">
        <v>6.15</v>
      </c>
      <c r="N15" s="11">
        <v>0.72</v>
      </c>
      <c r="O15" s="11">
        <v>0.72</v>
      </c>
      <c r="P15" s="12">
        <f t="shared" si="0"/>
        <v>52.288425148401622</v>
      </c>
      <c r="Q15" s="12"/>
      <c r="R15" s="13" t="s">
        <v>26</v>
      </c>
      <c r="S15" s="13">
        <v>7</v>
      </c>
      <c r="T15" s="13" t="s">
        <v>39</v>
      </c>
      <c r="U15" s="7"/>
      <c r="V15" s="7" t="s">
        <v>40</v>
      </c>
    </row>
    <row r="16" spans="1:22" ht="17.100000000000001" customHeight="1">
      <c r="A16" s="150"/>
      <c r="B16" s="7" t="s">
        <v>46</v>
      </c>
      <c r="C16" s="7" t="s">
        <v>47</v>
      </c>
      <c r="D16" s="7" t="s">
        <v>21</v>
      </c>
      <c r="E16" s="7" t="s">
        <v>37</v>
      </c>
      <c r="F16" s="17" t="s">
        <v>48</v>
      </c>
      <c r="G16" s="17"/>
      <c r="H16" s="17" t="s">
        <v>35</v>
      </c>
      <c r="I16" s="9">
        <v>43613</v>
      </c>
      <c r="J16" s="66">
        <v>365</v>
      </c>
      <c r="K16" s="10">
        <v>6.56</v>
      </c>
      <c r="L16" s="10">
        <v>5.05</v>
      </c>
      <c r="M16" s="10">
        <v>5.05</v>
      </c>
      <c r="N16" s="11">
        <v>0.30299999999999999</v>
      </c>
      <c r="O16" s="11">
        <v>0.30299999999999999</v>
      </c>
      <c r="P16" s="12">
        <f t="shared" si="0"/>
        <v>23.688032651000793</v>
      </c>
      <c r="Q16" s="12"/>
      <c r="R16" s="13" t="s">
        <v>26</v>
      </c>
      <c r="S16" s="13">
        <v>7</v>
      </c>
      <c r="T16" s="13" t="s">
        <v>39</v>
      </c>
      <c r="U16" s="7"/>
      <c r="V16" s="7" t="s">
        <v>40</v>
      </c>
    </row>
    <row r="17" spans="1:22" ht="17.100000000000001" customHeight="1">
      <c r="A17" s="150"/>
      <c r="B17" s="7" t="s">
        <v>46</v>
      </c>
      <c r="C17" s="7" t="s">
        <v>47</v>
      </c>
      <c r="D17" s="7" t="s">
        <v>41</v>
      </c>
      <c r="E17" s="7" t="s">
        <v>37</v>
      </c>
      <c r="F17" s="24" t="s">
        <v>49</v>
      </c>
      <c r="G17" s="24"/>
      <c r="H17" s="17" t="s">
        <v>35</v>
      </c>
      <c r="I17" s="9">
        <v>44623</v>
      </c>
      <c r="J17" s="66">
        <v>363</v>
      </c>
      <c r="K17" s="10">
        <v>6.15</v>
      </c>
      <c r="L17" s="10">
        <v>4.75</v>
      </c>
      <c r="M17" s="10">
        <v>4.75</v>
      </c>
      <c r="N17" s="11">
        <v>0.28799999999999998</v>
      </c>
      <c r="O17" s="11">
        <v>0.28799999999999998</v>
      </c>
      <c r="P17" s="12">
        <f t="shared" si="0"/>
        <v>20.297683458956595</v>
      </c>
      <c r="Q17" s="12"/>
      <c r="R17" s="13" t="s">
        <v>26</v>
      </c>
      <c r="S17" s="13">
        <v>6</v>
      </c>
      <c r="T17" s="13" t="s">
        <v>39</v>
      </c>
      <c r="U17" s="7"/>
      <c r="V17" s="7" t="s">
        <v>40</v>
      </c>
    </row>
    <row r="18" spans="1:22" ht="17.100000000000001" customHeight="1">
      <c r="A18" s="150"/>
      <c r="B18" s="7" t="s">
        <v>21</v>
      </c>
      <c r="C18" s="7">
        <v>89</v>
      </c>
      <c r="D18" s="7" t="s">
        <v>21</v>
      </c>
      <c r="E18" s="7" t="s">
        <v>37</v>
      </c>
      <c r="F18" s="25" t="s">
        <v>50</v>
      </c>
      <c r="G18" s="25"/>
      <c r="H18" s="25" t="s">
        <v>35</v>
      </c>
      <c r="I18" s="26" t="s">
        <v>51</v>
      </c>
      <c r="J18" s="68"/>
      <c r="K18" s="27">
        <v>6</v>
      </c>
      <c r="L18" s="27">
        <v>5.14</v>
      </c>
      <c r="M18" s="27">
        <v>5.14</v>
      </c>
      <c r="N18" s="28">
        <v>0.315</v>
      </c>
      <c r="O18" s="28">
        <v>0.315</v>
      </c>
      <c r="P18" s="29">
        <f t="shared" si="0"/>
        <v>20.204949888579286</v>
      </c>
      <c r="Q18" s="12"/>
      <c r="R18" s="7" t="s">
        <v>39</v>
      </c>
      <c r="S18" s="7"/>
      <c r="T18" s="13" t="s">
        <v>39</v>
      </c>
      <c r="U18" s="7"/>
      <c r="V18" s="13" t="s">
        <v>52</v>
      </c>
    </row>
    <row r="19" spans="1:22" ht="17.100000000000001" customHeight="1">
      <c r="A19" s="150"/>
      <c r="B19" s="7" t="s">
        <v>41</v>
      </c>
      <c r="C19" s="7">
        <v>45</v>
      </c>
      <c r="D19" s="7" t="s">
        <v>41</v>
      </c>
      <c r="E19" s="7" t="s">
        <v>37</v>
      </c>
      <c r="F19" s="25" t="s">
        <v>53</v>
      </c>
      <c r="G19" s="25"/>
      <c r="H19" s="25" t="s">
        <v>54</v>
      </c>
      <c r="I19" s="26" t="s">
        <v>51</v>
      </c>
      <c r="J19" s="68"/>
      <c r="K19" s="30">
        <v>3.5</v>
      </c>
      <c r="L19" s="27">
        <v>2.6</v>
      </c>
      <c r="M19" s="27">
        <v>2.6</v>
      </c>
      <c r="N19" s="31">
        <v>0.30399999999999999</v>
      </c>
      <c r="O19" s="28">
        <v>0.30399999999999999</v>
      </c>
      <c r="P19" s="12">
        <f t="shared" si="0"/>
        <v>6.7541838885242091</v>
      </c>
      <c r="Q19" s="12" t="s">
        <v>55</v>
      </c>
      <c r="R19" s="13" t="s">
        <v>39</v>
      </c>
      <c r="S19" s="13"/>
      <c r="T19" s="13" t="s">
        <v>39</v>
      </c>
      <c r="U19" s="7"/>
      <c r="V19" s="13"/>
    </row>
    <row r="20" spans="1:22" ht="17.100000000000001" customHeight="1">
      <c r="A20" s="150"/>
      <c r="B20" s="7" t="s">
        <v>21</v>
      </c>
      <c r="C20" s="7">
        <v>89</v>
      </c>
      <c r="D20" s="7" t="s">
        <v>21</v>
      </c>
      <c r="E20" s="7" t="s">
        <v>37</v>
      </c>
      <c r="F20" s="25" t="s">
        <v>56</v>
      </c>
      <c r="G20" s="25"/>
      <c r="H20" s="25" t="s">
        <v>35</v>
      </c>
      <c r="I20" s="26" t="s">
        <v>51</v>
      </c>
      <c r="J20" s="68"/>
      <c r="K20" s="32">
        <v>6.5</v>
      </c>
      <c r="L20" s="27">
        <v>5.2</v>
      </c>
      <c r="M20" s="27">
        <v>5.2</v>
      </c>
      <c r="N20" s="28">
        <v>0.27600000000000002</v>
      </c>
      <c r="O20" s="28">
        <v>0.27600000000000002</v>
      </c>
      <c r="P20" s="29">
        <f t="shared" si="0"/>
        <v>22.196334156792648</v>
      </c>
      <c r="Q20" s="12"/>
      <c r="R20" s="13" t="s">
        <v>39</v>
      </c>
      <c r="S20" s="13"/>
      <c r="T20" s="13" t="s">
        <v>39</v>
      </c>
      <c r="U20" s="7"/>
      <c r="V20" s="13"/>
    </row>
    <row r="21" spans="1:22" ht="17.100000000000001" customHeight="1">
      <c r="A21" s="150"/>
      <c r="B21" s="7" t="s">
        <v>21</v>
      </c>
      <c r="C21" s="7">
        <v>89</v>
      </c>
      <c r="D21" s="33"/>
      <c r="E21" s="7" t="s">
        <v>37</v>
      </c>
      <c r="F21" s="7" t="s">
        <v>57</v>
      </c>
      <c r="G21" s="7"/>
      <c r="H21" s="33"/>
      <c r="I21" s="33"/>
      <c r="J21" s="69"/>
      <c r="K21" s="30">
        <v>5</v>
      </c>
      <c r="L21" s="27">
        <v>3.62</v>
      </c>
      <c r="M21" s="27">
        <v>3.62</v>
      </c>
      <c r="N21" s="31">
        <v>0.113</v>
      </c>
      <c r="O21" s="28">
        <v>0.113</v>
      </c>
      <c r="P21" s="12">
        <f t="shared" si="0"/>
        <v>8.4038681569858049</v>
      </c>
      <c r="Q21" s="12" t="s">
        <v>58</v>
      </c>
      <c r="R21" s="13" t="s">
        <v>39</v>
      </c>
      <c r="S21" s="13"/>
      <c r="T21" s="13" t="s">
        <v>39</v>
      </c>
      <c r="U21" s="7"/>
      <c r="V21" s="13"/>
    </row>
    <row r="22" spans="1:22" ht="17.100000000000001" customHeight="1">
      <c r="A22" s="150"/>
      <c r="B22" s="7" t="s">
        <v>21</v>
      </c>
      <c r="C22" s="7">
        <v>89</v>
      </c>
      <c r="D22" s="33"/>
      <c r="E22" s="7" t="s">
        <v>37</v>
      </c>
      <c r="F22" s="7" t="s">
        <v>59</v>
      </c>
      <c r="G22" s="7"/>
      <c r="H22" s="33"/>
      <c r="I22" s="33"/>
      <c r="J22" s="69"/>
      <c r="K22" s="30">
        <v>2.5</v>
      </c>
      <c r="L22" s="27">
        <v>2.5</v>
      </c>
      <c r="M22" s="27">
        <v>2.5</v>
      </c>
      <c r="N22" s="31">
        <v>5.0999999999999997E-2</v>
      </c>
      <c r="O22" s="28">
        <v>5.0999999999999997E-2</v>
      </c>
      <c r="P22" s="12">
        <f t="shared" si="0"/>
        <v>1.4114487238295268</v>
      </c>
      <c r="Q22" s="12" t="s">
        <v>58</v>
      </c>
      <c r="R22" s="13" t="s">
        <v>39</v>
      </c>
      <c r="S22" s="13"/>
      <c r="T22" s="13" t="s">
        <v>39</v>
      </c>
      <c r="U22" s="7"/>
      <c r="V22" s="13"/>
    </row>
    <row r="23" spans="1:22" ht="17.100000000000001" customHeight="1">
      <c r="A23" s="150"/>
      <c r="B23" s="7" t="s">
        <v>41</v>
      </c>
      <c r="C23" s="7">
        <v>45</v>
      </c>
      <c r="D23" s="33"/>
      <c r="E23" s="7" t="s">
        <v>37</v>
      </c>
      <c r="F23" s="7" t="s">
        <v>60</v>
      </c>
      <c r="G23" s="7"/>
      <c r="H23" s="33"/>
      <c r="I23" s="33"/>
      <c r="J23" s="69"/>
      <c r="K23" s="30">
        <v>3.5</v>
      </c>
      <c r="L23" s="27">
        <v>2.6</v>
      </c>
      <c r="M23" s="27">
        <v>2.6</v>
      </c>
      <c r="N23" s="31">
        <v>0.19600000000000001</v>
      </c>
      <c r="O23" s="28">
        <v>0.19600000000000001</v>
      </c>
      <c r="P23" s="12">
        <f t="shared" si="0"/>
        <v>5.4233061871887704</v>
      </c>
      <c r="Q23" s="12" t="s">
        <v>58</v>
      </c>
      <c r="R23" s="13" t="s">
        <v>39</v>
      </c>
      <c r="S23" s="13"/>
      <c r="T23" s="13" t="s">
        <v>39</v>
      </c>
      <c r="U23" s="7"/>
      <c r="V23" s="13"/>
    </row>
    <row r="24" spans="1:22" ht="17.100000000000001" customHeight="1">
      <c r="A24" s="150"/>
      <c r="B24" s="7" t="s">
        <v>21</v>
      </c>
      <c r="C24" s="7">
        <v>89</v>
      </c>
      <c r="D24" s="33"/>
      <c r="E24" s="7" t="s">
        <v>37</v>
      </c>
      <c r="F24" s="13" t="s">
        <v>61</v>
      </c>
      <c r="G24" s="13"/>
      <c r="H24" s="33"/>
      <c r="I24" s="33"/>
      <c r="J24" s="69"/>
      <c r="K24" s="30">
        <v>5</v>
      </c>
      <c r="L24" s="27">
        <v>3</v>
      </c>
      <c r="M24" s="27">
        <v>3</v>
      </c>
      <c r="N24" s="31">
        <v>0.23100000000000001</v>
      </c>
      <c r="O24" s="28">
        <v>0.23100000000000001</v>
      </c>
      <c r="P24" s="12">
        <f t="shared" si="0"/>
        <v>12.015614840697916</v>
      </c>
      <c r="Q24" s="12" t="s">
        <v>58</v>
      </c>
      <c r="R24" s="13" t="s">
        <v>39</v>
      </c>
      <c r="S24" s="13"/>
      <c r="T24" s="13" t="s">
        <v>39</v>
      </c>
      <c r="U24" s="7"/>
      <c r="V24" s="13"/>
    </row>
    <row r="25" spans="1:22" ht="17.100000000000001" customHeight="1">
      <c r="A25" s="150"/>
      <c r="B25" s="7" t="s">
        <v>46</v>
      </c>
      <c r="C25" s="7" t="s">
        <v>47</v>
      </c>
      <c r="D25" s="33"/>
      <c r="E25" s="7" t="s">
        <v>37</v>
      </c>
      <c r="F25" s="13" t="s">
        <v>62</v>
      </c>
      <c r="G25" s="13"/>
      <c r="H25" s="33"/>
      <c r="I25" s="33"/>
      <c r="J25" s="69"/>
      <c r="K25" s="30">
        <v>3</v>
      </c>
      <c r="L25" s="27" t="s">
        <v>63</v>
      </c>
      <c r="M25" s="27" t="s">
        <v>63</v>
      </c>
      <c r="N25" s="31">
        <v>0.11</v>
      </c>
      <c r="O25" s="28">
        <v>0.11</v>
      </c>
      <c r="P25" s="12">
        <f t="shared" si="0"/>
        <v>2.9849623113198596</v>
      </c>
      <c r="Q25" s="12" t="s">
        <v>58</v>
      </c>
      <c r="R25" s="13" t="s">
        <v>39</v>
      </c>
      <c r="S25" s="13"/>
      <c r="T25" s="13" t="s">
        <v>39</v>
      </c>
      <c r="U25" s="7"/>
      <c r="V25" s="13"/>
    </row>
    <row r="26" spans="1:22" ht="17.100000000000001" customHeight="1">
      <c r="A26" s="150"/>
      <c r="B26" s="7" t="s">
        <v>41</v>
      </c>
      <c r="C26" s="7">
        <v>45</v>
      </c>
      <c r="D26" s="33"/>
      <c r="E26" s="7" t="s">
        <v>37</v>
      </c>
      <c r="F26" s="34" t="s">
        <v>64</v>
      </c>
      <c r="G26" s="34"/>
      <c r="H26" s="33"/>
      <c r="I26" s="33"/>
      <c r="J26" s="69"/>
      <c r="K26" s="30">
        <v>4.5</v>
      </c>
      <c r="L26" s="27" t="s">
        <v>63</v>
      </c>
      <c r="M26" s="27" t="s">
        <v>63</v>
      </c>
      <c r="N26" s="31" t="s">
        <v>63</v>
      </c>
      <c r="O26" s="28" t="s">
        <v>63</v>
      </c>
      <c r="P26" s="12" t="s">
        <v>63</v>
      </c>
      <c r="Q26" s="12" t="s">
        <v>63</v>
      </c>
      <c r="R26" s="13" t="s">
        <v>39</v>
      </c>
      <c r="S26" s="13"/>
      <c r="T26" s="13" t="s">
        <v>39</v>
      </c>
      <c r="U26" s="7"/>
      <c r="V26" s="13"/>
    </row>
    <row r="27" spans="1:22" ht="17.100000000000001" customHeight="1">
      <c r="A27" s="150" t="s">
        <v>65</v>
      </c>
      <c r="B27" s="7" t="s">
        <v>21</v>
      </c>
      <c r="C27" s="7">
        <v>71</v>
      </c>
      <c r="D27" s="7" t="s">
        <v>21</v>
      </c>
      <c r="E27" s="7" t="s">
        <v>66</v>
      </c>
      <c r="F27" s="15" t="s">
        <v>67</v>
      </c>
      <c r="G27" s="15"/>
      <c r="H27" s="15" t="s">
        <v>29</v>
      </c>
      <c r="I27" s="9">
        <v>43125</v>
      </c>
      <c r="J27" s="66">
        <v>435</v>
      </c>
      <c r="K27" s="10">
        <v>16.940000000000001</v>
      </c>
      <c r="L27" s="10">
        <v>14.84</v>
      </c>
      <c r="M27" s="10">
        <v>14.84</v>
      </c>
      <c r="N27" s="11">
        <v>8</v>
      </c>
      <c r="O27" s="11">
        <v>8</v>
      </c>
      <c r="P27" s="12">
        <f t="shared" ref="P27:P37" si="1">K27*K27*SQRT(O27)</f>
        <v>811.65563005481602</v>
      </c>
      <c r="Q27" s="12"/>
      <c r="R27" s="13" t="s">
        <v>26</v>
      </c>
      <c r="S27" s="13">
        <v>51</v>
      </c>
      <c r="T27" s="13" t="s">
        <v>39</v>
      </c>
      <c r="U27" s="7"/>
      <c r="V27" s="7" t="s">
        <v>68</v>
      </c>
    </row>
    <row r="28" spans="1:22" ht="17.100000000000001" customHeight="1">
      <c r="A28" s="150"/>
      <c r="B28" s="7" t="s">
        <v>21</v>
      </c>
      <c r="C28" s="7">
        <v>71</v>
      </c>
      <c r="D28" s="7" t="s">
        <v>21</v>
      </c>
      <c r="E28" s="7" t="s">
        <v>66</v>
      </c>
      <c r="F28" s="35" t="s">
        <v>69</v>
      </c>
      <c r="G28" s="35"/>
      <c r="H28" s="35" t="s">
        <v>29</v>
      </c>
      <c r="I28" s="9">
        <v>43125</v>
      </c>
      <c r="J28" s="70">
        <v>250</v>
      </c>
      <c r="K28" s="36">
        <v>12.7</v>
      </c>
      <c r="L28" s="36">
        <v>10.98</v>
      </c>
      <c r="M28" s="36">
        <v>10.98</v>
      </c>
      <c r="N28" s="37">
        <v>2.0510000000000002</v>
      </c>
      <c r="O28" s="37">
        <v>2.0510000000000002</v>
      </c>
      <c r="P28" s="12">
        <f t="shared" si="1"/>
        <v>230.98845397356985</v>
      </c>
      <c r="Q28" s="12"/>
      <c r="R28" s="38" t="s">
        <v>26</v>
      </c>
      <c r="S28" s="39">
        <v>35</v>
      </c>
      <c r="T28" s="38" t="s">
        <v>39</v>
      </c>
      <c r="U28" s="7"/>
      <c r="V28" s="7" t="s">
        <v>40</v>
      </c>
    </row>
    <row r="29" spans="1:22" ht="17.100000000000001" customHeight="1">
      <c r="A29" s="150"/>
      <c r="B29" s="7" t="s">
        <v>21</v>
      </c>
      <c r="C29" s="7">
        <v>71</v>
      </c>
      <c r="D29" s="7" t="s">
        <v>21</v>
      </c>
      <c r="E29" s="7" t="s">
        <v>66</v>
      </c>
      <c r="F29" s="15" t="s">
        <v>70</v>
      </c>
      <c r="G29" s="15"/>
      <c r="H29" s="15" t="s">
        <v>29</v>
      </c>
      <c r="I29" s="9">
        <v>43125</v>
      </c>
      <c r="J29" s="66">
        <v>135</v>
      </c>
      <c r="K29" s="10">
        <v>16.600000000000001</v>
      </c>
      <c r="L29" s="10">
        <v>15.25</v>
      </c>
      <c r="M29" s="10">
        <v>15.25</v>
      </c>
      <c r="N29" s="11">
        <v>4.3499999999999996</v>
      </c>
      <c r="O29" s="11">
        <v>4.3499999999999996</v>
      </c>
      <c r="P29" s="12">
        <f t="shared" si="1"/>
        <v>574.72594700430932</v>
      </c>
      <c r="Q29" s="12"/>
      <c r="R29" s="13" t="s">
        <v>26</v>
      </c>
      <c r="S29" s="38">
        <v>34</v>
      </c>
      <c r="T29" s="38" t="s">
        <v>39</v>
      </c>
      <c r="U29" s="7"/>
      <c r="V29" s="7" t="s">
        <v>40</v>
      </c>
    </row>
    <row r="30" spans="1:22" ht="17.100000000000001" customHeight="1">
      <c r="A30" s="150"/>
      <c r="B30" s="7" t="s">
        <v>21</v>
      </c>
      <c r="C30" s="7">
        <v>71</v>
      </c>
      <c r="D30" s="7" t="s">
        <v>21</v>
      </c>
      <c r="E30" s="7" t="s">
        <v>66</v>
      </c>
      <c r="F30" s="15" t="s">
        <v>71</v>
      </c>
      <c r="G30" s="15"/>
      <c r="H30" s="15" t="s">
        <v>29</v>
      </c>
      <c r="I30" s="9">
        <v>43125</v>
      </c>
      <c r="J30" s="66">
        <v>245</v>
      </c>
      <c r="K30" s="10">
        <v>13.3</v>
      </c>
      <c r="L30" s="10">
        <v>11.2</v>
      </c>
      <c r="M30" s="10">
        <v>11.5</v>
      </c>
      <c r="N30" s="11">
        <v>1.8460000000000001</v>
      </c>
      <c r="O30" s="11">
        <v>1.986</v>
      </c>
      <c r="P30" s="12">
        <f t="shared" si="1"/>
        <v>249.28313860066831</v>
      </c>
      <c r="Q30" s="12"/>
      <c r="R30" s="13" t="s">
        <v>26</v>
      </c>
      <c r="S30" s="38">
        <v>28</v>
      </c>
      <c r="T30" s="38" t="s">
        <v>39</v>
      </c>
      <c r="U30" s="7"/>
      <c r="V30" s="40" t="s">
        <v>40</v>
      </c>
    </row>
    <row r="31" spans="1:22" ht="17.100000000000001" customHeight="1">
      <c r="A31" s="150"/>
      <c r="B31" s="7" t="s">
        <v>21</v>
      </c>
      <c r="C31" s="7">
        <v>71</v>
      </c>
      <c r="D31" s="7" t="s">
        <v>21</v>
      </c>
      <c r="E31" s="7" t="s">
        <v>66</v>
      </c>
      <c r="F31" s="17" t="s">
        <v>72</v>
      </c>
      <c r="G31" s="17"/>
      <c r="H31" s="17" t="s">
        <v>35</v>
      </c>
      <c r="I31" s="9">
        <v>43125</v>
      </c>
      <c r="J31" s="66">
        <v>206</v>
      </c>
      <c r="K31" s="10">
        <v>10.3</v>
      </c>
      <c r="L31" s="10">
        <v>7</v>
      </c>
      <c r="M31" s="10">
        <v>7.7</v>
      </c>
      <c r="N31" s="11">
        <v>0.76800000000000002</v>
      </c>
      <c r="O31" s="11">
        <v>0.96899999999999997</v>
      </c>
      <c r="P31" s="12">
        <f t="shared" si="1"/>
        <v>104.43265949357031</v>
      </c>
      <c r="Q31" s="12"/>
      <c r="R31" s="13" t="s">
        <v>26</v>
      </c>
      <c r="S31" s="38">
        <v>6</v>
      </c>
      <c r="T31" s="38" t="s">
        <v>39</v>
      </c>
      <c r="U31" s="16" t="s">
        <v>32</v>
      </c>
      <c r="V31" s="16" t="s">
        <v>68</v>
      </c>
    </row>
    <row r="32" spans="1:22" ht="17.100000000000001" customHeight="1">
      <c r="A32" s="150"/>
      <c r="B32" s="7" t="s">
        <v>21</v>
      </c>
      <c r="C32" s="7">
        <v>71</v>
      </c>
      <c r="D32" s="7" t="s">
        <v>21</v>
      </c>
      <c r="E32" s="7" t="s">
        <v>66</v>
      </c>
      <c r="F32" s="17" t="s">
        <v>73</v>
      </c>
      <c r="G32" s="17"/>
      <c r="H32" s="17" t="s">
        <v>35</v>
      </c>
      <c r="I32" s="9">
        <v>43125</v>
      </c>
      <c r="J32" s="66">
        <v>850</v>
      </c>
      <c r="K32" s="10">
        <v>6.7</v>
      </c>
      <c r="L32" s="10">
        <v>4.3</v>
      </c>
      <c r="M32" s="10">
        <v>4.62</v>
      </c>
      <c r="N32" s="11">
        <v>0.33</v>
      </c>
      <c r="O32" s="11">
        <v>0.39400000000000002</v>
      </c>
      <c r="P32" s="12">
        <f t="shared" si="1"/>
        <v>28.177192326418897</v>
      </c>
      <c r="Q32" s="12"/>
      <c r="R32" s="13" t="s">
        <v>26</v>
      </c>
      <c r="S32" s="13">
        <v>14</v>
      </c>
      <c r="T32" s="13" t="s">
        <v>39</v>
      </c>
      <c r="U32" s="7"/>
      <c r="V32" s="7" t="s">
        <v>40</v>
      </c>
    </row>
    <row r="33" spans="1:22" ht="17.100000000000001" customHeight="1">
      <c r="A33" s="150"/>
      <c r="B33" s="7" t="s">
        <v>21</v>
      </c>
      <c r="C33" s="7">
        <v>71</v>
      </c>
      <c r="D33" s="7" t="s">
        <v>21</v>
      </c>
      <c r="E33" s="7" t="s">
        <v>66</v>
      </c>
      <c r="F33" s="17" t="s">
        <v>74</v>
      </c>
      <c r="G33" s="17"/>
      <c r="H33" s="17" t="s">
        <v>35</v>
      </c>
      <c r="I33" s="9">
        <v>43125</v>
      </c>
      <c r="J33" s="66">
        <v>180</v>
      </c>
      <c r="K33" s="10">
        <v>10.5</v>
      </c>
      <c r="L33" s="13">
        <v>3.5</v>
      </c>
      <c r="M33" s="10">
        <v>4.32</v>
      </c>
      <c r="N33" s="13">
        <v>8.4000000000000005E-2</v>
      </c>
      <c r="O33" s="11">
        <v>0.12</v>
      </c>
      <c r="P33" s="12">
        <f t="shared" si="1"/>
        <v>38.191720306893743</v>
      </c>
      <c r="Q33" s="12"/>
      <c r="R33" s="13" t="s">
        <v>26</v>
      </c>
      <c r="S33" s="38">
        <v>9</v>
      </c>
      <c r="T33" s="38" t="s">
        <v>39</v>
      </c>
      <c r="U33" s="7"/>
      <c r="V33" s="7" t="s">
        <v>40</v>
      </c>
    </row>
    <row r="34" spans="1:22" ht="17.100000000000001" customHeight="1">
      <c r="A34" s="150"/>
      <c r="B34" s="7" t="s">
        <v>21</v>
      </c>
      <c r="C34" s="7">
        <v>71</v>
      </c>
      <c r="D34" s="7" t="s">
        <v>21</v>
      </c>
      <c r="E34" s="7" t="s">
        <v>66</v>
      </c>
      <c r="F34" s="25" t="s">
        <v>75</v>
      </c>
      <c r="G34" s="25"/>
      <c r="H34" s="25" t="s">
        <v>54</v>
      </c>
      <c r="I34" s="26" t="s">
        <v>51</v>
      </c>
      <c r="J34" s="68"/>
      <c r="K34" s="30">
        <v>5.4</v>
      </c>
      <c r="L34" s="27">
        <v>4.24</v>
      </c>
      <c r="M34" s="27">
        <v>4.24</v>
      </c>
      <c r="N34" s="31">
        <v>8.5000000000000006E-2</v>
      </c>
      <c r="O34" s="28">
        <v>8.5000000000000006E-2</v>
      </c>
      <c r="P34" s="12">
        <f t="shared" si="1"/>
        <v>8.5015278626844495</v>
      </c>
      <c r="Q34" s="12" t="s">
        <v>55</v>
      </c>
      <c r="R34" s="13" t="s">
        <v>39</v>
      </c>
      <c r="S34" s="13"/>
      <c r="T34" s="13" t="s">
        <v>39</v>
      </c>
      <c r="U34" s="7"/>
      <c r="V34" s="13"/>
    </row>
    <row r="35" spans="1:22" ht="17.100000000000001" customHeight="1">
      <c r="A35" s="150"/>
      <c r="B35" s="7" t="s">
        <v>21</v>
      </c>
      <c r="C35" s="7">
        <v>71</v>
      </c>
      <c r="D35" s="7" t="s">
        <v>21</v>
      </c>
      <c r="E35" s="7" t="s">
        <v>66</v>
      </c>
      <c r="F35" s="25" t="s">
        <v>76</v>
      </c>
      <c r="G35" s="25"/>
      <c r="H35" s="25" t="s">
        <v>54</v>
      </c>
      <c r="I35" s="26" t="s">
        <v>51</v>
      </c>
      <c r="J35" s="68"/>
      <c r="K35" s="30">
        <v>6</v>
      </c>
      <c r="L35" s="27">
        <v>4.67</v>
      </c>
      <c r="M35" s="27">
        <v>4.67</v>
      </c>
      <c r="N35" s="31">
        <v>0.06</v>
      </c>
      <c r="O35" s="28">
        <v>0.06</v>
      </c>
      <c r="P35" s="12">
        <f t="shared" si="1"/>
        <v>8.8181630740194414</v>
      </c>
      <c r="Q35" s="12" t="s">
        <v>55</v>
      </c>
      <c r="R35" s="13" t="s">
        <v>39</v>
      </c>
      <c r="S35" s="13"/>
      <c r="T35" s="13" t="s">
        <v>39</v>
      </c>
      <c r="U35" s="7"/>
      <c r="V35" s="13"/>
    </row>
    <row r="36" spans="1:22" ht="17.100000000000001" customHeight="1">
      <c r="A36" s="150"/>
      <c r="B36" s="7" t="s">
        <v>21</v>
      </c>
      <c r="C36" s="7">
        <v>71</v>
      </c>
      <c r="D36" s="33"/>
      <c r="E36" s="7" t="s">
        <v>66</v>
      </c>
      <c r="F36" s="13" t="s">
        <v>77</v>
      </c>
      <c r="G36" s="13"/>
      <c r="H36" s="33"/>
      <c r="I36" s="33"/>
      <c r="J36" s="69"/>
      <c r="K36" s="30">
        <v>5.2</v>
      </c>
      <c r="L36" s="27">
        <v>4.24</v>
      </c>
      <c r="M36" s="27">
        <v>4.24</v>
      </c>
      <c r="N36" s="31">
        <v>0.112</v>
      </c>
      <c r="O36" s="28">
        <v>0.112</v>
      </c>
      <c r="P36" s="12">
        <f t="shared" si="1"/>
        <v>9.0493148469925622</v>
      </c>
      <c r="Q36" s="12" t="s">
        <v>58</v>
      </c>
      <c r="R36" s="13" t="s">
        <v>39</v>
      </c>
      <c r="S36" s="13"/>
      <c r="T36" s="13" t="s">
        <v>39</v>
      </c>
      <c r="U36" s="7"/>
      <c r="V36" s="13"/>
    </row>
    <row r="37" spans="1:22" ht="17.100000000000001" customHeight="1">
      <c r="A37" s="150"/>
      <c r="B37" s="7" t="s">
        <v>21</v>
      </c>
      <c r="C37" s="7">
        <v>71</v>
      </c>
      <c r="D37" s="33"/>
      <c r="E37" s="7" t="s">
        <v>66</v>
      </c>
      <c r="F37" s="13" t="s">
        <v>78</v>
      </c>
      <c r="G37" s="13"/>
      <c r="H37" s="33"/>
      <c r="I37" s="33"/>
      <c r="J37" s="69"/>
      <c r="K37" s="30">
        <v>4.5</v>
      </c>
      <c r="L37" s="27">
        <v>4</v>
      </c>
      <c r="M37" s="27">
        <v>4</v>
      </c>
      <c r="N37" s="31">
        <v>0.44400000000000001</v>
      </c>
      <c r="O37" s="28">
        <v>0.44400000000000001</v>
      </c>
      <c r="P37" s="12">
        <f t="shared" si="1"/>
        <v>13.493248311655721</v>
      </c>
      <c r="Q37" s="12" t="s">
        <v>58</v>
      </c>
      <c r="R37" s="13" t="s">
        <v>39</v>
      </c>
      <c r="S37" s="13"/>
      <c r="T37" s="13" t="s">
        <v>39</v>
      </c>
      <c r="U37" s="7"/>
      <c r="V37" s="13"/>
    </row>
    <row r="38" spans="1:22" ht="8.25" customHeight="1">
      <c r="A38" s="151"/>
      <c r="B38" s="151"/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41"/>
      <c r="O38" s="41"/>
      <c r="P38" s="42"/>
      <c r="Q38" s="41"/>
      <c r="R38" s="41"/>
      <c r="S38" s="41"/>
      <c r="T38" s="43"/>
      <c r="U38" s="43"/>
      <c r="V38" s="41"/>
    </row>
    <row r="40" spans="1:22" ht="16.5" customHeight="1">
      <c r="S40" s="57" t="s">
        <v>79</v>
      </c>
      <c r="T40" s="57" t="s">
        <v>89</v>
      </c>
    </row>
    <row r="41" spans="1:22" ht="17.100000000000001" customHeight="1">
      <c r="O41" s="56" t="s">
        <v>88</v>
      </c>
      <c r="R41" s="48"/>
      <c r="S41" s="58" t="s">
        <v>80</v>
      </c>
      <c r="T41" s="49" t="s">
        <v>81</v>
      </c>
    </row>
    <row r="42" spans="1:22" ht="17.100000000000001" customHeight="1">
      <c r="O42" s="56" t="s">
        <v>87</v>
      </c>
      <c r="P42" s="55"/>
      <c r="R42" s="52"/>
      <c r="S42" s="58" t="s">
        <v>82</v>
      </c>
      <c r="T42" s="49" t="s">
        <v>83</v>
      </c>
    </row>
    <row r="43" spans="1:22" ht="17.100000000000001" customHeight="1">
      <c r="O43" s="56" t="s">
        <v>86</v>
      </c>
      <c r="R43" s="46"/>
      <c r="S43" s="58" t="s">
        <v>84</v>
      </c>
      <c r="T43" s="49" t="s">
        <v>85</v>
      </c>
    </row>
    <row r="44" spans="1:22" ht="17.100000000000001" customHeight="1">
      <c r="N44" s="50"/>
      <c r="O44" s="51"/>
      <c r="P44" s="152"/>
      <c r="Q44" s="152"/>
    </row>
    <row r="45" spans="1:22" ht="17.100000000000001" customHeight="1">
      <c r="N45" s="47"/>
    </row>
    <row r="46" spans="1:22" ht="17.100000000000001" customHeight="1"/>
    <row r="47" spans="1:22" ht="17.100000000000001" customHeight="1">
      <c r="M47" s="53"/>
      <c r="N47" s="54"/>
    </row>
    <row r="1048566" ht="12.75" customHeight="1"/>
    <row r="1048567" ht="12.75" customHeight="1"/>
    <row r="1048568" ht="12.75" customHeight="1"/>
    <row r="1048569" ht="12.75" customHeight="1"/>
    <row r="1048570" ht="12.75" customHeight="1"/>
    <row r="1048571" ht="12.75" customHeight="1"/>
    <row r="1048572" ht="12.75" customHeight="1"/>
    <row r="1048573" ht="12.75" customHeight="1"/>
    <row r="1048574" ht="12.75" customHeight="1"/>
  </sheetData>
  <autoFilter ref="A3:V37" xr:uid="{00000000-0001-0000-0000-000000000000}"/>
  <mergeCells count="9">
    <mergeCell ref="A1:T2"/>
    <mergeCell ref="A11:A26"/>
    <mergeCell ref="A27:A37"/>
    <mergeCell ref="A38:M38"/>
    <mergeCell ref="P44:Q44"/>
    <mergeCell ref="A4:A10"/>
    <mergeCell ref="F4:F5"/>
    <mergeCell ref="H4:H5"/>
    <mergeCell ref="S4:S5"/>
  </mergeCells>
  <conditionalFormatting sqref="S4 S6:S37">
    <cfRule type="cellIs" dxfId="7" priority="3" operator="greaterThan">
      <formula>50</formula>
    </cfRule>
  </conditionalFormatting>
  <conditionalFormatting sqref="S4:S37">
    <cfRule type="cellIs" dxfId="6" priority="1" operator="lessThan">
      <formula>20</formula>
    </cfRule>
    <cfRule type="cellIs" dxfId="5" priority="2" operator="between">
      <formula>20</formula>
      <formula>50</formula>
    </cfRule>
  </conditionalFormatting>
  <printOptions horizontalCentered="1" verticalCentered="1"/>
  <pageMargins left="0.25" right="0.25" top="0.75" bottom="0.75" header="0.30000000000000004" footer="0.30000000000000004"/>
  <pageSetup paperSize="9" scale="51" pageOrder="overThenDown" orientation="landscape" r:id="rId1"/>
  <headerFooter alignWithMargins="0">
    <oddFooter>&amp;CMis à jour le 11/09/2023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E0016-1DFE-4990-96E7-723A44F5DC24}">
  <sheetPr>
    <pageSetUpPr fitToPage="1"/>
  </sheetPr>
  <dimension ref="A1:Q2"/>
  <sheetViews>
    <sheetView tabSelected="1" zoomScale="70" zoomScaleNormal="70" workbookViewId="0">
      <selection activeCell="P67" sqref="P67"/>
    </sheetView>
  </sheetViews>
  <sheetFormatPr baseColWidth="10" defaultRowHeight="15"/>
  <sheetData>
    <row r="1" spans="1:17" ht="18" customHeight="1">
      <c r="A1" s="173" t="s">
        <v>460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</row>
    <row r="2" spans="1:17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</row>
  </sheetData>
  <mergeCells count="1">
    <mergeCell ref="A1:Q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C71FC-EBCA-4761-A024-49384022779E}">
  <dimension ref="A1"/>
  <sheetViews>
    <sheetView workbookViewId="0">
      <selection activeCell="J18" sqref="J18"/>
    </sheetView>
  </sheetViews>
  <sheetFormatPr baseColWidth="10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4ABA0-9B40-4725-A2B9-B7924B0DDC7E}">
  <sheetPr>
    <pageSetUpPr fitToPage="1"/>
  </sheetPr>
  <dimension ref="A1:T61"/>
  <sheetViews>
    <sheetView tabSelected="1" zoomScale="90" zoomScaleNormal="90" workbookViewId="0">
      <selection activeCell="P67" sqref="P67"/>
    </sheetView>
  </sheetViews>
  <sheetFormatPr baseColWidth="10" defaultColWidth="9.140625" defaultRowHeight="12"/>
  <cols>
    <col min="1" max="1" width="3.85546875" style="129" customWidth="1"/>
    <col min="2" max="2" width="12.140625" style="129" customWidth="1"/>
    <col min="3" max="3" width="13" style="129" bestFit="1" customWidth="1"/>
    <col min="4" max="4" width="9" style="129" customWidth="1"/>
    <col min="5" max="5" width="45.140625" style="129" customWidth="1"/>
    <col min="6" max="6" width="29.5703125" style="129" bestFit="1" customWidth="1"/>
    <col min="7" max="8" width="16.85546875" style="129" customWidth="1"/>
    <col min="9" max="9" width="14.7109375" style="129" customWidth="1"/>
    <col min="10" max="10" width="17.28515625" style="129" customWidth="1"/>
    <col min="11" max="11" width="35.85546875" style="129" customWidth="1"/>
    <col min="12" max="12" width="21.5703125" style="129" customWidth="1"/>
    <col min="13" max="16384" width="9.140625" style="129"/>
  </cols>
  <sheetData>
    <row r="1" spans="1:20" s="130" customFormat="1" ht="31.5" customHeight="1">
      <c r="A1" s="148" t="s">
        <v>459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24"/>
      <c r="M1" s="124"/>
      <c r="N1" s="124"/>
      <c r="O1" s="124"/>
      <c r="P1" s="124"/>
      <c r="Q1" s="124"/>
      <c r="R1" s="124"/>
      <c r="S1" s="124"/>
      <c r="T1" s="124"/>
    </row>
    <row r="2" spans="1:20" s="130" customFormat="1" ht="20.25" customHeight="1" thickBo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24"/>
      <c r="M2" s="124"/>
      <c r="N2" s="124"/>
      <c r="O2" s="124"/>
      <c r="P2" s="124"/>
      <c r="Q2" s="124"/>
      <c r="R2" s="124"/>
      <c r="S2" s="124"/>
      <c r="T2" s="124"/>
    </row>
    <row r="3" spans="1:20" ht="12.75" customHeight="1">
      <c r="A3" s="130"/>
      <c r="B3" s="156" t="s">
        <v>326</v>
      </c>
      <c r="C3" s="156" t="s">
        <v>5</v>
      </c>
      <c r="D3" s="158" t="s">
        <v>6</v>
      </c>
      <c r="E3" s="158" t="s">
        <v>327</v>
      </c>
      <c r="F3" s="160" t="s">
        <v>328</v>
      </c>
      <c r="G3" s="161"/>
      <c r="H3" s="161"/>
      <c r="I3" s="162"/>
      <c r="J3" s="156" t="s">
        <v>329</v>
      </c>
      <c r="K3" s="156" t="s">
        <v>330</v>
      </c>
      <c r="L3" s="130"/>
      <c r="M3" s="130"/>
      <c r="N3" s="130"/>
      <c r="O3" s="130"/>
      <c r="P3" s="130"/>
      <c r="Q3" s="130"/>
      <c r="R3" s="130"/>
      <c r="S3" s="130"/>
      <c r="T3" s="130"/>
    </row>
    <row r="4" spans="1:20" ht="16.5" thickBot="1">
      <c r="A4" s="130"/>
      <c r="B4" s="157"/>
      <c r="C4" s="157"/>
      <c r="D4" s="159"/>
      <c r="E4" s="159"/>
      <c r="F4" s="131" t="s">
        <v>331</v>
      </c>
      <c r="G4" s="132" t="s">
        <v>332</v>
      </c>
      <c r="H4" s="132" t="s">
        <v>333</v>
      </c>
      <c r="I4" s="133" t="s">
        <v>334</v>
      </c>
      <c r="J4" s="157"/>
      <c r="K4" s="157"/>
      <c r="L4" s="130"/>
      <c r="M4" s="130"/>
      <c r="N4" s="130"/>
      <c r="O4" s="130"/>
      <c r="P4" s="130"/>
      <c r="Q4" s="130"/>
      <c r="R4" s="130"/>
      <c r="S4" s="130"/>
      <c r="T4" s="130"/>
    </row>
    <row r="5" spans="1:20">
      <c r="B5" s="134" t="s">
        <v>335</v>
      </c>
      <c r="C5" s="135" t="s">
        <v>336</v>
      </c>
      <c r="D5" s="135" t="s">
        <v>29</v>
      </c>
      <c r="E5" s="136" t="s">
        <v>337</v>
      </c>
      <c r="F5" s="137" t="s">
        <v>338</v>
      </c>
      <c r="G5" s="137" t="s">
        <v>339</v>
      </c>
      <c r="H5" s="137"/>
      <c r="I5" s="137" t="s">
        <v>340</v>
      </c>
      <c r="J5" s="138" t="s">
        <v>341</v>
      </c>
      <c r="K5" s="139" t="s">
        <v>342</v>
      </c>
    </row>
    <row r="6" spans="1:20">
      <c r="B6" s="140" t="s">
        <v>335</v>
      </c>
      <c r="C6" s="141" t="s">
        <v>336</v>
      </c>
      <c r="D6" s="141" t="s">
        <v>29</v>
      </c>
      <c r="E6" s="142" t="s">
        <v>343</v>
      </c>
      <c r="F6" s="141" t="s">
        <v>344</v>
      </c>
      <c r="G6" s="141" t="s">
        <v>339</v>
      </c>
      <c r="H6" s="141"/>
      <c r="I6" s="141" t="s">
        <v>345</v>
      </c>
      <c r="J6" s="141" t="s">
        <v>341</v>
      </c>
      <c r="K6" s="143" t="s">
        <v>341</v>
      </c>
    </row>
    <row r="7" spans="1:20" ht="36">
      <c r="B7" s="140" t="s">
        <v>335</v>
      </c>
      <c r="C7" s="141" t="s">
        <v>336</v>
      </c>
      <c r="D7" s="141" t="s">
        <v>29</v>
      </c>
      <c r="E7" s="142" t="s">
        <v>346</v>
      </c>
      <c r="F7" s="141" t="s">
        <v>347</v>
      </c>
      <c r="G7" s="141" t="s">
        <v>339</v>
      </c>
      <c r="H7" s="141"/>
      <c r="I7" s="141">
        <v>0</v>
      </c>
      <c r="J7" s="141" t="s">
        <v>341</v>
      </c>
      <c r="K7" s="143" t="s">
        <v>341</v>
      </c>
    </row>
    <row r="8" spans="1:20">
      <c r="B8" s="140" t="s">
        <v>335</v>
      </c>
      <c r="C8" s="141" t="s">
        <v>336</v>
      </c>
      <c r="D8" s="141" t="s">
        <v>29</v>
      </c>
      <c r="E8" s="142" t="s">
        <v>348</v>
      </c>
      <c r="F8" s="141"/>
      <c r="G8" s="141"/>
      <c r="H8" s="141"/>
      <c r="I8" s="141"/>
      <c r="J8" s="141"/>
      <c r="K8" s="143"/>
    </row>
    <row r="9" spans="1:20">
      <c r="B9" s="140" t="s">
        <v>335</v>
      </c>
      <c r="C9" s="141" t="s">
        <v>349</v>
      </c>
      <c r="D9" s="141" t="s">
        <v>29</v>
      </c>
      <c r="E9" s="142" t="s">
        <v>350</v>
      </c>
      <c r="F9" s="141" t="s">
        <v>351</v>
      </c>
      <c r="G9" s="141" t="s">
        <v>352</v>
      </c>
      <c r="H9" s="141"/>
      <c r="I9" s="141" t="s">
        <v>353</v>
      </c>
      <c r="J9" s="141" t="s">
        <v>341</v>
      </c>
      <c r="K9" s="143" t="s">
        <v>341</v>
      </c>
    </row>
    <row r="10" spans="1:20">
      <c r="B10" s="140" t="s">
        <v>335</v>
      </c>
      <c r="C10" s="141" t="s">
        <v>349</v>
      </c>
      <c r="D10" s="141" t="s">
        <v>29</v>
      </c>
      <c r="E10" s="142" t="s">
        <v>354</v>
      </c>
      <c r="F10" s="141"/>
      <c r="G10" s="141"/>
      <c r="H10" s="141"/>
      <c r="I10" s="141"/>
      <c r="J10" s="141" t="s">
        <v>341</v>
      </c>
      <c r="K10" s="143" t="s">
        <v>341</v>
      </c>
    </row>
    <row r="11" spans="1:20">
      <c r="B11" s="140" t="s">
        <v>335</v>
      </c>
      <c r="C11" s="141" t="s">
        <v>355</v>
      </c>
      <c r="D11" s="141" t="s">
        <v>29</v>
      </c>
      <c r="E11" s="142" t="s">
        <v>337</v>
      </c>
      <c r="F11" s="141" t="s">
        <v>356</v>
      </c>
      <c r="G11" s="141" t="s">
        <v>357</v>
      </c>
      <c r="H11" s="141"/>
      <c r="I11" s="141" t="s">
        <v>358</v>
      </c>
      <c r="J11" s="141" t="s">
        <v>341</v>
      </c>
      <c r="K11" s="143" t="s">
        <v>342</v>
      </c>
    </row>
    <row r="12" spans="1:20">
      <c r="B12" s="140" t="s">
        <v>335</v>
      </c>
      <c r="C12" s="141" t="s">
        <v>355</v>
      </c>
      <c r="D12" s="141" t="s">
        <v>29</v>
      </c>
      <c r="E12" s="142" t="s">
        <v>346</v>
      </c>
      <c r="F12" s="141" t="s">
        <v>359</v>
      </c>
      <c r="G12" s="141" t="s">
        <v>357</v>
      </c>
      <c r="H12" s="141" t="s">
        <v>360</v>
      </c>
      <c r="I12" s="141" t="s">
        <v>358</v>
      </c>
      <c r="J12" s="141" t="s">
        <v>341</v>
      </c>
      <c r="K12" s="143" t="s">
        <v>341</v>
      </c>
    </row>
    <row r="13" spans="1:20">
      <c r="B13" s="140" t="s">
        <v>335</v>
      </c>
      <c r="C13" s="141" t="s">
        <v>355</v>
      </c>
      <c r="D13" s="141" t="s">
        <v>29</v>
      </c>
      <c r="E13" s="142" t="s">
        <v>348</v>
      </c>
      <c r="F13" s="141"/>
      <c r="G13" s="141"/>
      <c r="H13" s="141"/>
      <c r="I13" s="141"/>
      <c r="J13" s="141"/>
      <c r="K13" s="143"/>
    </row>
    <row r="14" spans="1:20">
      <c r="B14" s="140" t="s">
        <v>335</v>
      </c>
      <c r="C14" s="141" t="s">
        <v>361</v>
      </c>
      <c r="D14" s="141" t="s">
        <v>29</v>
      </c>
      <c r="E14" s="142" t="s">
        <v>362</v>
      </c>
      <c r="F14" s="141" t="s">
        <v>357</v>
      </c>
      <c r="G14" s="141" t="s">
        <v>363</v>
      </c>
      <c r="H14" s="141"/>
      <c r="I14" s="141" t="s">
        <v>364</v>
      </c>
      <c r="J14" s="141" t="s">
        <v>341</v>
      </c>
      <c r="K14" s="143" t="s">
        <v>341</v>
      </c>
    </row>
    <row r="15" spans="1:20">
      <c r="B15" s="140" t="s">
        <v>335</v>
      </c>
      <c r="C15" s="141" t="s">
        <v>361</v>
      </c>
      <c r="D15" s="141" t="s">
        <v>29</v>
      </c>
      <c r="E15" s="142" t="s">
        <v>365</v>
      </c>
      <c r="F15" s="141" t="s">
        <v>366</v>
      </c>
      <c r="G15" s="141" t="s">
        <v>363</v>
      </c>
      <c r="H15" s="141"/>
      <c r="I15" s="141" t="s">
        <v>364</v>
      </c>
      <c r="J15" s="141" t="s">
        <v>341</v>
      </c>
      <c r="K15" s="143" t="s">
        <v>341</v>
      </c>
    </row>
    <row r="16" spans="1:20" ht="13.5" customHeight="1">
      <c r="B16" s="140" t="s">
        <v>335</v>
      </c>
      <c r="C16" s="141" t="s">
        <v>361</v>
      </c>
      <c r="D16" s="141" t="s">
        <v>29</v>
      </c>
      <c r="E16" s="142" t="s">
        <v>367</v>
      </c>
      <c r="F16" s="141" t="s">
        <v>368</v>
      </c>
      <c r="G16" s="141" t="s">
        <v>363</v>
      </c>
      <c r="H16" s="141" t="s">
        <v>369</v>
      </c>
      <c r="I16" s="141" t="s">
        <v>370</v>
      </c>
      <c r="J16" s="141" t="s">
        <v>341</v>
      </c>
      <c r="K16" s="143" t="s">
        <v>341</v>
      </c>
    </row>
    <row r="17" spans="2:11">
      <c r="B17" s="140" t="s">
        <v>335</v>
      </c>
      <c r="C17" s="141" t="s">
        <v>361</v>
      </c>
      <c r="D17" s="141" t="s">
        <v>29</v>
      </c>
      <c r="E17" s="142" t="s">
        <v>371</v>
      </c>
      <c r="F17" s="141"/>
      <c r="G17" s="141"/>
      <c r="H17" s="141"/>
      <c r="I17" s="141"/>
      <c r="J17" s="141"/>
      <c r="K17" s="143"/>
    </row>
    <row r="18" spans="2:11" ht="24">
      <c r="B18" s="140" t="s">
        <v>335</v>
      </c>
      <c r="C18" s="141" t="s">
        <v>372</v>
      </c>
      <c r="D18" s="141" t="s">
        <v>183</v>
      </c>
      <c r="E18" s="142" t="s">
        <v>373</v>
      </c>
      <c r="F18" s="141" t="s">
        <v>374</v>
      </c>
      <c r="G18" s="141" t="s">
        <v>375</v>
      </c>
      <c r="H18" s="141"/>
      <c r="I18" s="141" t="s">
        <v>376</v>
      </c>
      <c r="J18" s="141" t="s">
        <v>341</v>
      </c>
      <c r="K18" s="143" t="s">
        <v>341</v>
      </c>
    </row>
    <row r="19" spans="2:11">
      <c r="B19" s="140" t="s">
        <v>335</v>
      </c>
      <c r="C19" s="141" t="s">
        <v>372</v>
      </c>
      <c r="D19" s="141" t="s">
        <v>183</v>
      </c>
      <c r="E19" s="142" t="s">
        <v>377</v>
      </c>
      <c r="F19" s="141"/>
      <c r="G19" s="141"/>
      <c r="H19" s="141"/>
      <c r="I19" s="141"/>
      <c r="J19" s="141" t="s">
        <v>342</v>
      </c>
      <c r="K19" s="143"/>
    </row>
    <row r="20" spans="2:11">
      <c r="B20" s="140" t="s">
        <v>335</v>
      </c>
      <c r="C20" s="141" t="s">
        <v>372</v>
      </c>
      <c r="D20" s="141" t="s">
        <v>183</v>
      </c>
      <c r="E20" s="142"/>
      <c r="F20" s="141"/>
      <c r="G20" s="141"/>
      <c r="H20" s="141"/>
      <c r="I20" s="141"/>
      <c r="J20" s="141"/>
      <c r="K20" s="143"/>
    </row>
    <row r="21" spans="2:11">
      <c r="B21" s="140" t="s">
        <v>335</v>
      </c>
      <c r="C21" s="141" t="s">
        <v>378</v>
      </c>
      <c r="D21" s="141" t="s">
        <v>183</v>
      </c>
      <c r="E21" s="142" t="s">
        <v>379</v>
      </c>
      <c r="F21" s="141" t="s">
        <v>380</v>
      </c>
      <c r="G21" s="141"/>
      <c r="H21" s="141" t="s">
        <v>381</v>
      </c>
      <c r="I21" s="141"/>
      <c r="J21" s="141" t="s">
        <v>341</v>
      </c>
      <c r="K21" s="143" t="s">
        <v>341</v>
      </c>
    </row>
    <row r="22" spans="2:11">
      <c r="B22" s="140" t="s">
        <v>335</v>
      </c>
      <c r="C22" s="141" t="s">
        <v>378</v>
      </c>
      <c r="D22" s="141" t="s">
        <v>183</v>
      </c>
      <c r="E22" s="142" t="s">
        <v>382</v>
      </c>
      <c r="F22" s="141"/>
      <c r="G22" s="141" t="s">
        <v>383</v>
      </c>
      <c r="H22" s="141"/>
      <c r="I22" s="141" t="s">
        <v>358</v>
      </c>
      <c r="J22" s="141" t="s">
        <v>341</v>
      </c>
      <c r="K22" s="143" t="s">
        <v>341</v>
      </c>
    </row>
    <row r="23" spans="2:11">
      <c r="B23" s="140" t="s">
        <v>335</v>
      </c>
      <c r="C23" s="141" t="s">
        <v>378</v>
      </c>
      <c r="D23" s="141" t="s">
        <v>183</v>
      </c>
      <c r="E23" s="142" t="s">
        <v>384</v>
      </c>
      <c r="F23" s="141" t="s">
        <v>385</v>
      </c>
      <c r="G23" s="141"/>
      <c r="H23" s="141" t="s">
        <v>363</v>
      </c>
      <c r="I23" s="141"/>
      <c r="J23" s="141" t="s">
        <v>341</v>
      </c>
      <c r="K23" s="143" t="s">
        <v>341</v>
      </c>
    </row>
    <row r="24" spans="2:11">
      <c r="B24" s="140" t="s">
        <v>335</v>
      </c>
      <c r="C24" s="141" t="s">
        <v>386</v>
      </c>
      <c r="D24" s="141" t="s">
        <v>183</v>
      </c>
      <c r="E24" s="142" t="s">
        <v>387</v>
      </c>
      <c r="F24" s="141"/>
      <c r="G24" s="141"/>
      <c r="H24" s="141"/>
      <c r="I24" s="141"/>
      <c r="J24" s="141" t="s">
        <v>341</v>
      </c>
      <c r="K24" s="143" t="s">
        <v>342</v>
      </c>
    </row>
    <row r="25" spans="2:11">
      <c r="B25" s="140" t="s">
        <v>187</v>
      </c>
      <c r="C25" s="141" t="s">
        <v>388</v>
      </c>
      <c r="D25" s="141" t="s">
        <v>25</v>
      </c>
      <c r="E25" s="142" t="s">
        <v>389</v>
      </c>
      <c r="F25" s="141" t="s">
        <v>63</v>
      </c>
      <c r="G25" s="141"/>
      <c r="H25" s="174" t="s">
        <v>461</v>
      </c>
      <c r="I25" s="141"/>
      <c r="J25" s="174" t="s">
        <v>341</v>
      </c>
      <c r="K25" s="175" t="s">
        <v>341</v>
      </c>
    </row>
    <row r="26" spans="2:11">
      <c r="B26" s="140" t="s">
        <v>187</v>
      </c>
      <c r="C26" s="141" t="s">
        <v>388</v>
      </c>
      <c r="D26" s="141" t="s">
        <v>25</v>
      </c>
      <c r="E26" s="142" t="s">
        <v>390</v>
      </c>
      <c r="F26" s="141" t="s">
        <v>63</v>
      </c>
      <c r="G26" s="141"/>
      <c r="H26" s="174" t="s">
        <v>461</v>
      </c>
      <c r="I26" s="141"/>
      <c r="J26" s="174" t="s">
        <v>341</v>
      </c>
      <c r="K26" s="175" t="s">
        <v>341</v>
      </c>
    </row>
    <row r="27" spans="2:11">
      <c r="B27" s="140" t="s">
        <v>187</v>
      </c>
      <c r="C27" s="141" t="s">
        <v>388</v>
      </c>
      <c r="D27" s="141" t="s">
        <v>25</v>
      </c>
      <c r="E27" s="142" t="s">
        <v>391</v>
      </c>
      <c r="F27" s="141" t="s">
        <v>63</v>
      </c>
      <c r="G27" s="141"/>
      <c r="H27" s="174" t="s">
        <v>461</v>
      </c>
      <c r="I27" s="141"/>
      <c r="J27" s="174" t="s">
        <v>341</v>
      </c>
      <c r="K27" s="175" t="s">
        <v>341</v>
      </c>
    </row>
    <row r="28" spans="2:11">
      <c r="B28" s="140" t="s">
        <v>187</v>
      </c>
      <c r="C28" s="141" t="s">
        <v>388</v>
      </c>
      <c r="D28" s="141" t="s">
        <v>25</v>
      </c>
      <c r="E28" s="142" t="s">
        <v>392</v>
      </c>
      <c r="F28" s="141" t="s">
        <v>63</v>
      </c>
      <c r="G28" s="141"/>
      <c r="H28" s="141"/>
      <c r="I28" s="141"/>
      <c r="J28" s="174" t="s">
        <v>341</v>
      </c>
      <c r="K28" s="175" t="s">
        <v>341</v>
      </c>
    </row>
    <row r="29" spans="2:11">
      <c r="B29" s="140" t="s">
        <v>187</v>
      </c>
      <c r="C29" s="141" t="s">
        <v>388</v>
      </c>
      <c r="D29" s="141" t="s">
        <v>25</v>
      </c>
      <c r="E29" s="142" t="s">
        <v>393</v>
      </c>
      <c r="F29" s="141" t="s">
        <v>63</v>
      </c>
      <c r="G29" s="141"/>
      <c r="H29" s="141"/>
      <c r="I29" s="141"/>
      <c r="J29" s="174" t="s">
        <v>341</v>
      </c>
      <c r="K29" s="175" t="s">
        <v>341</v>
      </c>
    </row>
    <row r="30" spans="2:11">
      <c r="B30" s="140" t="s">
        <v>187</v>
      </c>
      <c r="C30" s="141" t="s">
        <v>394</v>
      </c>
      <c r="D30" s="141" t="s">
        <v>29</v>
      </c>
      <c r="E30" s="142" t="s">
        <v>395</v>
      </c>
      <c r="F30" s="141" t="s">
        <v>63</v>
      </c>
      <c r="G30" s="141"/>
      <c r="H30" s="141"/>
      <c r="I30" s="141"/>
      <c r="J30" s="174" t="s">
        <v>341</v>
      </c>
      <c r="K30" s="175" t="s">
        <v>341</v>
      </c>
    </row>
    <row r="31" spans="2:11">
      <c r="B31" s="140" t="s">
        <v>187</v>
      </c>
      <c r="C31" s="141" t="s">
        <v>394</v>
      </c>
      <c r="D31" s="141" t="s">
        <v>29</v>
      </c>
      <c r="E31" s="142" t="s">
        <v>367</v>
      </c>
      <c r="F31" s="141" t="s">
        <v>63</v>
      </c>
      <c r="G31" s="141"/>
      <c r="H31" s="141"/>
      <c r="I31" s="141"/>
      <c r="J31" s="174" t="s">
        <v>341</v>
      </c>
      <c r="K31" s="175" t="s">
        <v>341</v>
      </c>
    </row>
    <row r="32" spans="2:11" ht="36">
      <c r="B32" s="140" t="s">
        <v>187</v>
      </c>
      <c r="C32" s="141" t="s">
        <v>396</v>
      </c>
      <c r="D32" s="141" t="s">
        <v>29</v>
      </c>
      <c r="E32" s="142" t="s">
        <v>367</v>
      </c>
      <c r="F32" s="141" t="s">
        <v>397</v>
      </c>
      <c r="G32" s="141" t="s">
        <v>398</v>
      </c>
      <c r="H32" s="141"/>
      <c r="I32" s="141" t="s">
        <v>363</v>
      </c>
      <c r="J32" s="174" t="s">
        <v>341</v>
      </c>
      <c r="K32" s="175" t="s">
        <v>341</v>
      </c>
    </row>
    <row r="33" spans="2:11">
      <c r="B33" s="140" t="s">
        <v>187</v>
      </c>
      <c r="C33" s="141" t="s">
        <v>396</v>
      </c>
      <c r="D33" s="141" t="s">
        <v>29</v>
      </c>
      <c r="E33" s="142" t="s">
        <v>399</v>
      </c>
      <c r="F33" s="141" t="s">
        <v>63</v>
      </c>
      <c r="G33" s="141"/>
      <c r="H33" s="141"/>
      <c r="I33" s="141"/>
      <c r="J33" s="174" t="s">
        <v>341</v>
      </c>
      <c r="K33" s="175" t="s">
        <v>341</v>
      </c>
    </row>
    <row r="34" spans="2:11">
      <c r="B34" s="140" t="s">
        <v>187</v>
      </c>
      <c r="C34" s="141" t="s">
        <v>396</v>
      </c>
      <c r="D34" s="141" t="s">
        <v>29</v>
      </c>
      <c r="E34" s="142" t="s">
        <v>400</v>
      </c>
      <c r="F34" s="141" t="s">
        <v>401</v>
      </c>
      <c r="G34" s="141" t="s">
        <v>402</v>
      </c>
      <c r="H34" s="141"/>
      <c r="I34" s="141" t="s">
        <v>403</v>
      </c>
      <c r="J34" s="174" t="s">
        <v>341</v>
      </c>
      <c r="K34" s="175" t="s">
        <v>341</v>
      </c>
    </row>
    <row r="35" spans="2:11">
      <c r="B35" s="140" t="s">
        <v>187</v>
      </c>
      <c r="C35" s="141" t="s">
        <v>396</v>
      </c>
      <c r="D35" s="141" t="s">
        <v>29</v>
      </c>
      <c r="E35" s="142" t="s">
        <v>387</v>
      </c>
      <c r="F35" s="141"/>
      <c r="G35" s="141"/>
      <c r="H35" s="141"/>
      <c r="I35" s="141"/>
      <c r="J35" s="174" t="s">
        <v>341</v>
      </c>
      <c r="K35" s="175" t="s">
        <v>341</v>
      </c>
    </row>
    <row r="36" spans="2:11">
      <c r="B36" s="140" t="s">
        <v>187</v>
      </c>
      <c r="C36" s="141" t="s">
        <v>404</v>
      </c>
      <c r="D36" s="141" t="s">
        <v>29</v>
      </c>
      <c r="E36" s="142" t="s">
        <v>405</v>
      </c>
      <c r="F36" s="141" t="s">
        <v>63</v>
      </c>
      <c r="G36" s="141"/>
      <c r="H36" s="141"/>
      <c r="I36" s="141"/>
      <c r="J36" s="174" t="s">
        <v>341</v>
      </c>
      <c r="K36" s="175" t="s">
        <v>341</v>
      </c>
    </row>
    <row r="37" spans="2:11">
      <c r="B37" s="140" t="s">
        <v>187</v>
      </c>
      <c r="C37" s="141" t="s">
        <v>404</v>
      </c>
      <c r="D37" s="141" t="s">
        <v>29</v>
      </c>
      <c r="E37" s="142" t="s">
        <v>406</v>
      </c>
      <c r="F37" s="141" t="s">
        <v>63</v>
      </c>
      <c r="G37" s="141"/>
      <c r="H37" s="141"/>
      <c r="I37" s="141"/>
      <c r="J37" s="174" t="s">
        <v>341</v>
      </c>
      <c r="K37" s="175" t="s">
        <v>341</v>
      </c>
    </row>
    <row r="38" spans="2:11">
      <c r="B38" s="140" t="s">
        <v>187</v>
      </c>
      <c r="C38" s="141" t="s">
        <v>404</v>
      </c>
      <c r="D38" s="141" t="s">
        <v>29</v>
      </c>
      <c r="E38" s="142" t="s">
        <v>407</v>
      </c>
      <c r="F38" s="141"/>
      <c r="G38" s="141"/>
      <c r="H38" s="141"/>
      <c r="I38" s="141"/>
      <c r="J38" s="174" t="s">
        <v>341</v>
      </c>
      <c r="K38" s="175" t="s">
        <v>341</v>
      </c>
    </row>
    <row r="39" spans="2:11">
      <c r="B39" s="140" t="s">
        <v>187</v>
      </c>
      <c r="C39" s="141" t="s">
        <v>404</v>
      </c>
      <c r="D39" s="141" t="s">
        <v>29</v>
      </c>
      <c r="E39" s="142" t="s">
        <v>408</v>
      </c>
      <c r="F39" s="141" t="s">
        <v>409</v>
      </c>
      <c r="G39" s="141"/>
      <c r="H39" s="141"/>
      <c r="I39" s="141"/>
      <c r="J39" s="174" t="s">
        <v>341</v>
      </c>
      <c r="K39" s="175" t="s">
        <v>341</v>
      </c>
    </row>
    <row r="40" spans="2:11">
      <c r="B40" s="140" t="s">
        <v>187</v>
      </c>
      <c r="C40" s="141" t="s">
        <v>404</v>
      </c>
      <c r="D40" s="141" t="s">
        <v>29</v>
      </c>
      <c r="E40" s="142" t="s">
        <v>387</v>
      </c>
      <c r="F40" s="141"/>
      <c r="G40" s="141"/>
      <c r="H40" s="141"/>
      <c r="I40" s="141"/>
      <c r="J40" s="174" t="s">
        <v>341</v>
      </c>
      <c r="K40" s="175" t="s">
        <v>341</v>
      </c>
    </row>
    <row r="41" spans="2:11">
      <c r="B41" s="140" t="s">
        <v>187</v>
      </c>
      <c r="C41" s="141" t="s">
        <v>404</v>
      </c>
      <c r="D41" s="141" t="s">
        <v>29</v>
      </c>
      <c r="E41" s="142" t="s">
        <v>410</v>
      </c>
      <c r="F41" s="141" t="s">
        <v>63</v>
      </c>
      <c r="G41" s="141"/>
      <c r="H41" s="141"/>
      <c r="I41" s="141"/>
      <c r="J41" s="174" t="s">
        <v>341</v>
      </c>
      <c r="K41" s="175" t="s">
        <v>341</v>
      </c>
    </row>
    <row r="42" spans="2:11" ht="24">
      <c r="B42" s="140" t="s">
        <v>187</v>
      </c>
      <c r="C42" s="141" t="s">
        <v>462</v>
      </c>
      <c r="D42" s="141" t="s">
        <v>29</v>
      </c>
      <c r="E42" s="142" t="s">
        <v>387</v>
      </c>
      <c r="F42" s="141"/>
      <c r="G42" s="141"/>
      <c r="H42" s="141"/>
      <c r="I42" s="141"/>
      <c r="J42" s="174" t="s">
        <v>341</v>
      </c>
      <c r="K42" s="175" t="s">
        <v>341</v>
      </c>
    </row>
    <row r="43" spans="2:11" ht="24">
      <c r="B43" s="140" t="s">
        <v>187</v>
      </c>
      <c r="C43" s="141" t="s">
        <v>462</v>
      </c>
      <c r="D43" s="141" t="s">
        <v>29</v>
      </c>
      <c r="E43" s="142" t="s">
        <v>411</v>
      </c>
      <c r="F43" s="141" t="s">
        <v>412</v>
      </c>
      <c r="G43" s="141"/>
      <c r="H43" s="141"/>
      <c r="I43" s="141"/>
      <c r="J43" s="174" t="s">
        <v>341</v>
      </c>
      <c r="K43" s="175" t="s">
        <v>341</v>
      </c>
    </row>
    <row r="44" spans="2:11" ht="24">
      <c r="B44" s="140" t="s">
        <v>187</v>
      </c>
      <c r="C44" s="141" t="s">
        <v>462</v>
      </c>
      <c r="D44" s="141" t="s">
        <v>29</v>
      </c>
      <c r="E44" s="142" t="s">
        <v>413</v>
      </c>
      <c r="F44" s="141"/>
      <c r="G44" s="141"/>
      <c r="H44" s="141"/>
      <c r="I44" s="141"/>
      <c r="J44" s="174" t="s">
        <v>341</v>
      </c>
      <c r="K44" s="175" t="s">
        <v>342</v>
      </c>
    </row>
    <row r="45" spans="2:11" ht="24">
      <c r="B45" s="140" t="s">
        <v>187</v>
      </c>
      <c r="C45" s="141" t="s">
        <v>414</v>
      </c>
      <c r="D45" s="141" t="s">
        <v>183</v>
      </c>
      <c r="E45" s="142" t="s">
        <v>415</v>
      </c>
      <c r="F45" s="141" t="s">
        <v>63</v>
      </c>
      <c r="G45" s="141" t="s">
        <v>403</v>
      </c>
      <c r="H45" s="141"/>
      <c r="I45" s="141" t="s">
        <v>402</v>
      </c>
      <c r="J45" s="174" t="s">
        <v>463</v>
      </c>
      <c r="K45" s="175" t="s">
        <v>341</v>
      </c>
    </row>
    <row r="46" spans="2:11">
      <c r="B46" s="140" t="s">
        <v>416</v>
      </c>
      <c r="C46" s="141" t="s">
        <v>417</v>
      </c>
      <c r="D46" s="141" t="s">
        <v>29</v>
      </c>
      <c r="E46" s="142" t="s">
        <v>418</v>
      </c>
      <c r="F46" s="141" t="s">
        <v>419</v>
      </c>
      <c r="G46" s="141"/>
      <c r="H46" s="141" t="s">
        <v>420</v>
      </c>
      <c r="I46" s="141"/>
      <c r="J46" s="141"/>
      <c r="K46" s="143"/>
    </row>
    <row r="47" spans="2:11">
      <c r="B47" s="140" t="s">
        <v>416</v>
      </c>
      <c r="C47" s="141" t="s">
        <v>417</v>
      </c>
      <c r="D47" s="141" t="s">
        <v>29</v>
      </c>
      <c r="E47" s="142" t="s">
        <v>421</v>
      </c>
      <c r="F47" s="141" t="s">
        <v>422</v>
      </c>
      <c r="G47" s="141"/>
      <c r="H47" s="141" t="s">
        <v>420</v>
      </c>
      <c r="I47" s="141"/>
      <c r="J47" s="141"/>
      <c r="K47" s="143"/>
    </row>
    <row r="48" spans="2:11">
      <c r="B48" s="140" t="s">
        <v>416</v>
      </c>
      <c r="C48" s="141" t="s">
        <v>417</v>
      </c>
      <c r="D48" s="141" t="s">
        <v>29</v>
      </c>
      <c r="E48" s="142" t="s">
        <v>423</v>
      </c>
      <c r="F48" s="141" t="s">
        <v>424</v>
      </c>
      <c r="G48" s="141"/>
      <c r="H48" s="141" t="s">
        <v>420</v>
      </c>
      <c r="I48" s="141"/>
      <c r="J48" s="141"/>
      <c r="K48" s="143"/>
    </row>
    <row r="49" spans="2:11">
      <c r="B49" s="140" t="s">
        <v>416</v>
      </c>
      <c r="C49" s="141" t="s">
        <v>417</v>
      </c>
      <c r="D49" s="141" t="s">
        <v>29</v>
      </c>
      <c r="E49" s="142" t="s">
        <v>425</v>
      </c>
      <c r="F49" s="141"/>
      <c r="G49" s="141"/>
      <c r="H49" s="141"/>
      <c r="I49" s="141"/>
      <c r="J49" s="141"/>
      <c r="K49" s="143"/>
    </row>
    <row r="50" spans="2:11">
      <c r="B50" s="140" t="s">
        <v>416</v>
      </c>
      <c r="C50" s="141" t="s">
        <v>417</v>
      </c>
      <c r="D50" s="141" t="s">
        <v>29</v>
      </c>
      <c r="E50" s="142" t="s">
        <v>426</v>
      </c>
      <c r="F50" s="141"/>
      <c r="G50" s="141"/>
      <c r="H50" s="141"/>
      <c r="I50" s="141"/>
      <c r="J50" s="141"/>
      <c r="K50" s="143"/>
    </row>
    <row r="51" spans="2:11" ht="24">
      <c r="B51" s="140" t="s">
        <v>416</v>
      </c>
      <c r="C51" s="141" t="s">
        <v>427</v>
      </c>
      <c r="D51" s="141" t="s">
        <v>183</v>
      </c>
      <c r="E51" s="142" t="s">
        <v>428</v>
      </c>
      <c r="F51" s="141" t="s">
        <v>63</v>
      </c>
      <c r="G51" s="141" t="s">
        <v>429</v>
      </c>
      <c r="H51" s="141"/>
      <c r="I51" s="141" t="s">
        <v>430</v>
      </c>
      <c r="J51" s="141"/>
      <c r="K51" s="143"/>
    </row>
    <row r="52" spans="2:11">
      <c r="B52" s="140" t="s">
        <v>416</v>
      </c>
      <c r="C52" s="141" t="s">
        <v>431</v>
      </c>
      <c r="D52" s="141" t="s">
        <v>183</v>
      </c>
      <c r="E52" s="142"/>
      <c r="F52" s="141"/>
      <c r="G52" s="141"/>
      <c r="H52" s="141"/>
      <c r="I52" s="141"/>
      <c r="J52" s="141"/>
      <c r="K52" s="143"/>
    </row>
    <row r="53" spans="2:11">
      <c r="B53" s="140" t="s">
        <v>416</v>
      </c>
      <c r="C53" s="141" t="s">
        <v>432</v>
      </c>
      <c r="D53" s="141" t="s">
        <v>183</v>
      </c>
      <c r="E53" s="142" t="s">
        <v>433</v>
      </c>
      <c r="F53" s="141" t="s">
        <v>63</v>
      </c>
      <c r="G53" s="141"/>
      <c r="H53" s="141"/>
      <c r="I53" s="141"/>
      <c r="J53" s="141"/>
      <c r="K53" s="143"/>
    </row>
    <row r="54" spans="2:11" ht="36">
      <c r="B54" s="140" t="s">
        <v>416</v>
      </c>
      <c r="C54" s="141" t="s">
        <v>432</v>
      </c>
      <c r="D54" s="141" t="s">
        <v>183</v>
      </c>
      <c r="E54" s="142" t="s">
        <v>434</v>
      </c>
      <c r="F54" s="141" t="s">
        <v>435</v>
      </c>
      <c r="G54" s="141" t="s">
        <v>436</v>
      </c>
      <c r="H54" s="141"/>
      <c r="I54" s="141" t="s">
        <v>437</v>
      </c>
      <c r="J54" s="141"/>
      <c r="K54" s="143"/>
    </row>
    <row r="55" spans="2:11">
      <c r="B55" s="140" t="s">
        <v>416</v>
      </c>
      <c r="C55" s="141" t="s">
        <v>438</v>
      </c>
      <c r="D55" s="141" t="s">
        <v>183</v>
      </c>
      <c r="E55" s="142" t="s">
        <v>405</v>
      </c>
      <c r="F55" s="141" t="s">
        <v>439</v>
      </c>
      <c r="G55" s="141" t="s">
        <v>440</v>
      </c>
      <c r="H55" s="141"/>
      <c r="I55" s="141" t="s">
        <v>441</v>
      </c>
      <c r="J55" s="141"/>
      <c r="K55" s="143"/>
    </row>
    <row r="56" spans="2:11">
      <c r="B56" s="140" t="s">
        <v>416</v>
      </c>
      <c r="C56" s="141" t="s">
        <v>438</v>
      </c>
      <c r="D56" s="141" t="s">
        <v>183</v>
      </c>
      <c r="E56" s="142" t="s">
        <v>442</v>
      </c>
      <c r="F56" s="141"/>
      <c r="G56" s="141"/>
      <c r="H56" s="141"/>
      <c r="I56" s="141"/>
      <c r="J56" s="141"/>
      <c r="K56" s="143"/>
    </row>
    <row r="57" spans="2:11">
      <c r="B57" s="140" t="s">
        <v>416</v>
      </c>
      <c r="C57" s="141" t="s">
        <v>438</v>
      </c>
      <c r="D57" s="141" t="s">
        <v>183</v>
      </c>
      <c r="E57" s="142" t="s">
        <v>443</v>
      </c>
      <c r="F57" s="141" t="s">
        <v>63</v>
      </c>
      <c r="G57" s="141" t="s">
        <v>444</v>
      </c>
      <c r="H57" s="141"/>
      <c r="I57" s="141" t="s">
        <v>445</v>
      </c>
      <c r="J57" s="141"/>
      <c r="K57" s="143"/>
    </row>
    <row r="58" spans="2:11">
      <c r="B58" s="140" t="s">
        <v>416</v>
      </c>
      <c r="C58" s="141" t="s">
        <v>446</v>
      </c>
      <c r="D58" s="141" t="s">
        <v>183</v>
      </c>
      <c r="E58" s="142" t="s">
        <v>367</v>
      </c>
      <c r="F58" s="141" t="s">
        <v>447</v>
      </c>
      <c r="G58" s="141"/>
      <c r="H58" s="141"/>
      <c r="I58" s="141"/>
      <c r="J58" s="141"/>
      <c r="K58" s="143"/>
    </row>
    <row r="59" spans="2:11" ht="24">
      <c r="B59" s="140" t="s">
        <v>416</v>
      </c>
      <c r="C59" s="141" t="s">
        <v>446</v>
      </c>
      <c r="D59" s="141" t="s">
        <v>183</v>
      </c>
      <c r="E59" s="142" t="s">
        <v>448</v>
      </c>
      <c r="F59" s="141" t="s">
        <v>449</v>
      </c>
      <c r="G59" s="141"/>
      <c r="H59" s="141"/>
      <c r="I59" s="141"/>
      <c r="J59" s="141"/>
      <c r="K59" s="143"/>
    </row>
    <row r="60" spans="2:11" ht="12.75" thickBot="1">
      <c r="B60" s="144" t="s">
        <v>416</v>
      </c>
      <c r="C60" s="145" t="s">
        <v>450</v>
      </c>
      <c r="D60" s="145" t="s">
        <v>183</v>
      </c>
      <c r="E60" s="145"/>
      <c r="F60" s="145"/>
      <c r="G60" s="145"/>
      <c r="H60" s="145"/>
      <c r="I60" s="145"/>
      <c r="J60" s="145"/>
      <c r="K60" s="146"/>
    </row>
    <row r="61" spans="2:11">
      <c r="K61" s="147"/>
    </row>
  </sheetData>
  <autoFilter ref="B3:K1048576" xr:uid="{00000000-0001-0000-0000-000000000000}">
    <filterColumn colId="4" showButton="0"/>
    <filterColumn colId="5" showButton="0"/>
    <filterColumn colId="6" showButton="0"/>
  </autoFilter>
  <mergeCells count="8">
    <mergeCell ref="K3:K4"/>
    <mergeCell ref="A1:K2"/>
    <mergeCell ref="B3:B4"/>
    <mergeCell ref="C3:C4"/>
    <mergeCell ref="D3:D4"/>
    <mergeCell ref="E3:E4"/>
    <mergeCell ref="F3:I3"/>
    <mergeCell ref="J3:J4"/>
  </mergeCells>
  <pageMargins left="0.70866141732283472" right="0.70866141732283472" top="0.74803149606299213" bottom="0.74803149606299213" header="0.31496062992125984" footer="0.31496062992125984"/>
  <pageSetup paperSize="8" scale="91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95D78-7B6B-4D4C-AA31-D97CAC1C9AA8}">
  <sheetPr>
    <pageSetUpPr fitToPage="1"/>
  </sheetPr>
  <dimension ref="A1:T1048576"/>
  <sheetViews>
    <sheetView tabSelected="1" zoomScale="70" zoomScaleNormal="70" workbookViewId="0">
      <selection activeCell="P67" sqref="P67"/>
    </sheetView>
  </sheetViews>
  <sheetFormatPr baseColWidth="10" defaultColWidth="12.5703125" defaultRowHeight="9.1999999999999993" customHeight="1"/>
  <cols>
    <col min="1" max="1" width="19.85546875" style="72" customWidth="1"/>
    <col min="2" max="2" width="9.140625" style="72" customWidth="1"/>
    <col min="3" max="3" width="13.28515625" style="72" customWidth="1"/>
    <col min="4" max="4" width="8.28515625" style="72" customWidth="1"/>
    <col min="5" max="5" width="9" style="72" customWidth="1"/>
    <col min="6" max="6" width="23.7109375" style="72" customWidth="1"/>
    <col min="7" max="7" width="12.7109375" style="107" customWidth="1"/>
    <col min="8" max="8" width="16.5703125" style="72" customWidth="1"/>
    <col min="9" max="9" width="14.42578125" style="72" customWidth="1"/>
    <col min="10" max="10" width="12.5703125" style="72" customWidth="1"/>
    <col min="11" max="11" width="13.7109375" style="72" customWidth="1"/>
    <col min="12" max="12" width="30.140625" style="72" customWidth="1"/>
    <col min="13" max="13" width="17.7109375" style="73" bestFit="1" customWidth="1"/>
    <col min="14" max="14" width="17.85546875" style="72" customWidth="1"/>
    <col min="15" max="15" width="38.28515625" style="108" hidden="1" customWidth="1"/>
    <col min="16" max="16" width="11.7109375" style="72" customWidth="1"/>
    <col min="17" max="17" width="14" style="72" bestFit="1" customWidth="1"/>
    <col min="18" max="1024" width="11.7109375" style="72" customWidth="1"/>
    <col min="1025" max="1025" width="12.5703125" style="72" customWidth="1"/>
    <col min="1026" max="16384" width="12.5703125" style="72"/>
  </cols>
  <sheetData>
    <row r="1" spans="1:20" ht="21" customHeight="1">
      <c r="A1" s="148" t="s">
        <v>452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24"/>
      <c r="Q1" s="124"/>
      <c r="R1" s="124"/>
      <c r="S1" s="124"/>
      <c r="T1" s="124"/>
    </row>
    <row r="2" spans="1:20" ht="20.25" customHeigh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25"/>
      <c r="Q2" s="125"/>
      <c r="R2" s="125"/>
      <c r="S2" s="125"/>
      <c r="T2" s="125"/>
    </row>
    <row r="3" spans="1:20" s="73" customFormat="1" ht="63" customHeight="1">
      <c r="A3" s="6" t="s">
        <v>174</v>
      </c>
      <c r="B3" s="6" t="s">
        <v>2</v>
      </c>
      <c r="C3" s="6" t="s">
        <v>3</v>
      </c>
      <c r="D3" s="6" t="s">
        <v>4</v>
      </c>
      <c r="E3" s="171" t="s">
        <v>175</v>
      </c>
      <c r="F3" s="171"/>
      <c r="G3" s="6" t="s">
        <v>176</v>
      </c>
      <c r="H3" s="6" t="s">
        <v>7</v>
      </c>
      <c r="I3" s="6" t="s">
        <v>177</v>
      </c>
      <c r="J3" s="6" t="s">
        <v>178</v>
      </c>
      <c r="K3" s="6" t="s">
        <v>179</v>
      </c>
      <c r="L3" s="6" t="s">
        <v>325</v>
      </c>
      <c r="M3" s="6" t="s">
        <v>12</v>
      </c>
      <c r="N3" s="6" t="s">
        <v>15</v>
      </c>
      <c r="O3" s="127" t="s">
        <v>18</v>
      </c>
      <c r="P3" s="126"/>
      <c r="Q3" s="126"/>
      <c r="R3" s="126"/>
      <c r="S3" s="126"/>
      <c r="T3" s="126"/>
    </row>
    <row r="4" spans="1:20" s="81" customFormat="1" ht="18.399999999999999" customHeight="1">
      <c r="A4" s="163" t="s">
        <v>180</v>
      </c>
      <c r="B4" s="74">
        <v>77</v>
      </c>
      <c r="C4" s="74" t="s">
        <v>181</v>
      </c>
      <c r="D4" s="75" t="s">
        <v>37</v>
      </c>
      <c r="E4" s="75">
        <v>9</v>
      </c>
      <c r="F4" s="76" t="s">
        <v>182</v>
      </c>
      <c r="G4" s="75" t="s">
        <v>183</v>
      </c>
      <c r="H4" s="168">
        <v>43655</v>
      </c>
      <c r="I4" s="77">
        <v>3.7</v>
      </c>
      <c r="J4" s="78">
        <v>4250</v>
      </c>
      <c r="K4" s="78">
        <v>700</v>
      </c>
      <c r="L4" s="78">
        <v>700</v>
      </c>
      <c r="M4" s="79">
        <v>0.13300000000000001</v>
      </c>
      <c r="N4" s="80"/>
      <c r="O4" s="74"/>
    </row>
    <row r="5" spans="1:20" s="81" customFormat="1" ht="18.399999999999999" customHeight="1">
      <c r="A5" s="163"/>
      <c r="B5" s="74">
        <v>77</v>
      </c>
      <c r="C5" s="74" t="s">
        <v>181</v>
      </c>
      <c r="D5" s="75" t="s">
        <v>37</v>
      </c>
      <c r="E5" s="75">
        <v>10</v>
      </c>
      <c r="F5" s="76" t="s">
        <v>184</v>
      </c>
      <c r="G5" s="75" t="s">
        <v>183</v>
      </c>
      <c r="H5" s="168"/>
      <c r="I5" s="77">
        <v>2.9</v>
      </c>
      <c r="J5" s="78">
        <v>4450</v>
      </c>
      <c r="K5" s="78">
        <v>650</v>
      </c>
      <c r="L5" s="78">
        <v>650</v>
      </c>
      <c r="M5" s="79">
        <v>0.19800000000000001</v>
      </c>
      <c r="N5" s="80"/>
      <c r="O5" s="74"/>
    </row>
    <row r="6" spans="1:20" s="81" customFormat="1" ht="18.399999999999999" customHeight="1">
      <c r="A6" s="163"/>
      <c r="B6" s="74">
        <v>77</v>
      </c>
      <c r="C6" s="74" t="s">
        <v>181</v>
      </c>
      <c r="D6" s="75" t="s">
        <v>37</v>
      </c>
      <c r="E6" s="75">
        <v>15</v>
      </c>
      <c r="F6" s="76" t="s">
        <v>185</v>
      </c>
      <c r="G6" s="75" t="s">
        <v>183</v>
      </c>
      <c r="H6" s="168"/>
      <c r="I6" s="77">
        <v>3.1</v>
      </c>
      <c r="J6" s="78">
        <v>2330</v>
      </c>
      <c r="K6" s="78">
        <v>750</v>
      </c>
      <c r="L6" s="78">
        <v>750</v>
      </c>
      <c r="M6" s="79">
        <v>7.4999999999999997E-2</v>
      </c>
      <c r="N6" s="80"/>
      <c r="O6" s="74"/>
    </row>
    <row r="7" spans="1:20" s="81" customFormat="1" ht="18.399999999999999" customHeight="1">
      <c r="A7" s="163"/>
      <c r="B7" s="74">
        <v>77</v>
      </c>
      <c r="C7" s="74" t="s">
        <v>181</v>
      </c>
      <c r="D7" s="75" t="s">
        <v>37</v>
      </c>
      <c r="E7" s="75">
        <v>16</v>
      </c>
      <c r="F7" s="76" t="s">
        <v>186</v>
      </c>
      <c r="G7" s="75" t="s">
        <v>183</v>
      </c>
      <c r="H7" s="168"/>
      <c r="I7" s="77">
        <v>2.1</v>
      </c>
      <c r="J7" s="78">
        <v>2450</v>
      </c>
      <c r="K7" s="78">
        <v>1450</v>
      </c>
      <c r="L7" s="78">
        <v>1450</v>
      </c>
      <c r="M7" s="79">
        <v>7.5999999999999998E-2</v>
      </c>
      <c r="N7" s="80"/>
      <c r="O7" s="74"/>
    </row>
    <row r="8" spans="1:20" s="81" customFormat="1" ht="18.399999999999999" customHeight="1">
      <c r="A8" s="163"/>
      <c r="B8" s="74">
        <v>77</v>
      </c>
      <c r="C8" s="74" t="s">
        <v>181</v>
      </c>
      <c r="D8" s="75" t="s">
        <v>37</v>
      </c>
      <c r="E8" s="75">
        <v>18</v>
      </c>
      <c r="F8" s="76" t="s">
        <v>187</v>
      </c>
      <c r="G8" s="75" t="s">
        <v>183</v>
      </c>
      <c r="H8" s="168"/>
      <c r="I8" s="77">
        <v>2.5</v>
      </c>
      <c r="J8" s="78">
        <v>2770</v>
      </c>
      <c r="K8" s="78">
        <v>1200</v>
      </c>
      <c r="L8" s="78">
        <v>1200</v>
      </c>
      <c r="M8" s="79">
        <v>9.6000000000000002E-2</v>
      </c>
      <c r="N8" s="80"/>
      <c r="O8" s="74"/>
    </row>
    <row r="9" spans="1:20" s="81" customFormat="1" ht="18.399999999999999" customHeight="1">
      <c r="A9" s="163" t="s">
        <v>188</v>
      </c>
      <c r="B9" s="74">
        <v>45</v>
      </c>
      <c r="C9" s="74" t="s">
        <v>41</v>
      </c>
      <c r="D9" s="80" t="s">
        <v>37</v>
      </c>
      <c r="E9" s="80">
        <v>7</v>
      </c>
      <c r="F9" s="82" t="s">
        <v>189</v>
      </c>
      <c r="G9" s="80" t="s">
        <v>183</v>
      </c>
      <c r="H9" s="168">
        <v>44722</v>
      </c>
      <c r="I9" s="77">
        <v>3.8</v>
      </c>
      <c r="J9" s="78">
        <v>1800</v>
      </c>
      <c r="K9" s="78">
        <v>653</v>
      </c>
      <c r="L9" s="78">
        <v>653</v>
      </c>
      <c r="M9" s="79">
        <v>8.4000000000000005E-2</v>
      </c>
      <c r="N9" s="80"/>
      <c r="O9" s="74"/>
    </row>
    <row r="10" spans="1:20" s="81" customFormat="1" ht="18.399999999999999" customHeight="1">
      <c r="A10" s="163"/>
      <c r="B10" s="74">
        <v>45</v>
      </c>
      <c r="C10" s="74" t="s">
        <v>41</v>
      </c>
      <c r="D10" s="80" t="s">
        <v>37</v>
      </c>
      <c r="E10" s="80">
        <v>19</v>
      </c>
      <c r="F10" s="82" t="s">
        <v>190</v>
      </c>
      <c r="G10" s="80" t="s">
        <v>183</v>
      </c>
      <c r="H10" s="168"/>
      <c r="I10" s="77">
        <v>4.08</v>
      </c>
      <c r="J10" s="78">
        <v>4690</v>
      </c>
      <c r="K10" s="78">
        <v>4030</v>
      </c>
      <c r="L10" s="78">
        <v>4030</v>
      </c>
      <c r="M10" s="79">
        <v>0.19</v>
      </c>
      <c r="N10" s="80"/>
      <c r="O10" s="74"/>
    </row>
    <row r="11" spans="1:20" s="81" customFormat="1" ht="18.399999999999999" customHeight="1">
      <c r="A11" s="163"/>
      <c r="B11" s="74">
        <v>45</v>
      </c>
      <c r="C11" s="74" t="s">
        <v>41</v>
      </c>
      <c r="D11" s="80" t="s">
        <v>37</v>
      </c>
      <c r="E11" s="80">
        <v>22</v>
      </c>
      <c r="F11" s="82" t="s">
        <v>191</v>
      </c>
      <c r="G11" s="80" t="s">
        <v>183</v>
      </c>
      <c r="H11" s="168"/>
      <c r="I11" s="77">
        <v>3.84</v>
      </c>
      <c r="J11" s="78">
        <v>2710</v>
      </c>
      <c r="K11" s="78">
        <v>1554</v>
      </c>
      <c r="L11" s="78">
        <v>1554</v>
      </c>
      <c r="M11" s="79">
        <v>9.7000000000000003E-2</v>
      </c>
      <c r="N11" s="80"/>
      <c r="O11" s="74"/>
    </row>
    <row r="12" spans="1:20" s="81" customFormat="1" ht="18.399999999999999" customHeight="1">
      <c r="A12" s="163"/>
      <c r="B12" s="74">
        <v>45</v>
      </c>
      <c r="C12" s="74" t="s">
        <v>41</v>
      </c>
      <c r="D12" s="80" t="s">
        <v>37</v>
      </c>
      <c r="E12" s="80">
        <v>25</v>
      </c>
      <c r="F12" s="82" t="s">
        <v>192</v>
      </c>
      <c r="G12" s="80" t="s">
        <v>183</v>
      </c>
      <c r="H12" s="168"/>
      <c r="I12" s="77">
        <v>6</v>
      </c>
      <c r="J12" s="78">
        <v>3640</v>
      </c>
      <c r="K12" s="78">
        <v>2273</v>
      </c>
      <c r="L12" s="78">
        <v>2273</v>
      </c>
      <c r="M12" s="79">
        <v>0.126</v>
      </c>
      <c r="N12" s="80"/>
      <c r="O12" s="74"/>
    </row>
    <row r="13" spans="1:20" s="81" customFormat="1" ht="18.399999999999999" customHeight="1">
      <c r="A13" s="163"/>
      <c r="B13" s="74">
        <v>45</v>
      </c>
      <c r="C13" s="74" t="s">
        <v>41</v>
      </c>
      <c r="D13" s="80" t="s">
        <v>37</v>
      </c>
      <c r="E13" s="80">
        <v>26</v>
      </c>
      <c r="F13" s="82" t="s">
        <v>193</v>
      </c>
      <c r="G13" s="80" t="s">
        <v>183</v>
      </c>
      <c r="H13" s="168"/>
      <c r="I13" s="77">
        <v>3.8</v>
      </c>
      <c r="J13" s="78">
        <v>2330</v>
      </c>
      <c r="K13" s="78">
        <v>2034</v>
      </c>
      <c r="L13" s="78">
        <v>2034</v>
      </c>
      <c r="M13" s="79">
        <v>7.6999999999999999E-2</v>
      </c>
      <c r="N13" s="80"/>
      <c r="O13" s="74"/>
    </row>
    <row r="14" spans="1:20" s="81" customFormat="1" ht="18.399999999999999" customHeight="1">
      <c r="A14" s="163"/>
      <c r="B14" s="74">
        <v>45</v>
      </c>
      <c r="C14" s="74" t="s">
        <v>41</v>
      </c>
      <c r="D14" s="80" t="s">
        <v>37</v>
      </c>
      <c r="E14" s="74">
        <v>27</v>
      </c>
      <c r="F14" s="82" t="s">
        <v>194</v>
      </c>
      <c r="G14" s="80" t="s">
        <v>183</v>
      </c>
      <c r="H14" s="168"/>
      <c r="I14" s="83">
        <v>10.4</v>
      </c>
      <c r="J14" s="84">
        <v>8480</v>
      </c>
      <c r="K14" s="84">
        <v>7170</v>
      </c>
      <c r="L14" s="84">
        <v>7170</v>
      </c>
      <c r="M14" s="79">
        <v>0.29199999999999998</v>
      </c>
      <c r="N14" s="80" t="s">
        <v>26</v>
      </c>
      <c r="O14" s="80"/>
    </row>
    <row r="15" spans="1:20" s="81" customFormat="1" ht="18.399999999999999" customHeight="1">
      <c r="A15" s="163"/>
      <c r="B15" s="74">
        <v>45</v>
      </c>
      <c r="C15" s="74" t="s">
        <v>41</v>
      </c>
      <c r="D15" s="80" t="s">
        <v>37</v>
      </c>
      <c r="E15" s="85">
        <v>33</v>
      </c>
      <c r="F15" s="82" t="s">
        <v>195</v>
      </c>
      <c r="G15" s="80" t="s">
        <v>183</v>
      </c>
      <c r="H15" s="168"/>
      <c r="I15" s="86">
        <v>4.8</v>
      </c>
      <c r="J15" s="87">
        <v>4380</v>
      </c>
      <c r="K15" s="87">
        <v>2903</v>
      </c>
      <c r="L15" s="87">
        <v>2903</v>
      </c>
      <c r="M15" s="79">
        <v>0.156</v>
      </c>
      <c r="N15" s="85"/>
      <c r="O15" s="85"/>
    </row>
    <row r="16" spans="1:20" s="81" customFormat="1" ht="18.399999999999999" customHeight="1">
      <c r="A16" s="163"/>
      <c r="B16" s="74">
        <v>89</v>
      </c>
      <c r="C16" s="74" t="s">
        <v>21</v>
      </c>
      <c r="D16" s="80" t="s">
        <v>37</v>
      </c>
      <c r="E16" s="85"/>
      <c r="F16" s="82" t="s">
        <v>196</v>
      </c>
      <c r="G16" s="80" t="s">
        <v>183</v>
      </c>
      <c r="H16" s="168"/>
      <c r="I16" s="86" t="s">
        <v>63</v>
      </c>
      <c r="J16" s="87">
        <v>20300</v>
      </c>
      <c r="K16" s="87">
        <v>3900</v>
      </c>
      <c r="L16" s="87">
        <v>3900</v>
      </c>
      <c r="M16" s="79">
        <v>0.156</v>
      </c>
      <c r="N16" s="85"/>
      <c r="O16" s="88"/>
    </row>
    <row r="17" spans="1:15" s="81" customFormat="1" ht="18.399999999999999" customHeight="1">
      <c r="A17" s="163" t="s">
        <v>197</v>
      </c>
      <c r="B17" s="89">
        <v>71</v>
      </c>
      <c r="C17" s="74" t="s">
        <v>21</v>
      </c>
      <c r="D17" s="75" t="s">
        <v>66</v>
      </c>
      <c r="E17" s="75">
        <v>1</v>
      </c>
      <c r="F17" s="76" t="s">
        <v>198</v>
      </c>
      <c r="G17" s="75" t="s">
        <v>183</v>
      </c>
      <c r="H17" s="168">
        <v>44680</v>
      </c>
      <c r="I17" s="77">
        <v>7.5</v>
      </c>
      <c r="J17" s="78">
        <v>7400</v>
      </c>
      <c r="K17" s="78">
        <v>200</v>
      </c>
      <c r="L17" s="78">
        <v>200</v>
      </c>
      <c r="M17" s="79">
        <v>0.28000000000000003</v>
      </c>
      <c r="N17" s="80"/>
      <c r="O17" s="74"/>
    </row>
    <row r="18" spans="1:15" s="81" customFormat="1" ht="18.399999999999999" customHeight="1">
      <c r="A18" s="163"/>
      <c r="B18" s="74">
        <v>71</v>
      </c>
      <c r="C18" s="74" t="s">
        <v>21</v>
      </c>
      <c r="D18" s="75" t="s">
        <v>66</v>
      </c>
      <c r="E18" s="90">
        <v>2</v>
      </c>
      <c r="F18" s="91" t="s">
        <v>199</v>
      </c>
      <c r="G18" s="75" t="s">
        <v>183</v>
      </c>
      <c r="H18" s="168"/>
      <c r="I18" s="77">
        <v>7.5</v>
      </c>
      <c r="J18" s="92">
        <v>9438</v>
      </c>
      <c r="K18" s="92">
        <v>7709</v>
      </c>
      <c r="L18" s="92">
        <v>7709</v>
      </c>
      <c r="M18" s="93">
        <v>0.38900000000000001</v>
      </c>
      <c r="N18" s="94"/>
      <c r="O18" s="74"/>
    </row>
    <row r="19" spans="1:15" s="81" customFormat="1" ht="18.399999999999999" customHeight="1">
      <c r="A19" s="163"/>
      <c r="B19" s="95" t="s">
        <v>200</v>
      </c>
      <c r="C19" s="74" t="s">
        <v>201</v>
      </c>
      <c r="D19" s="75" t="s">
        <v>66</v>
      </c>
      <c r="E19" s="75">
        <v>3</v>
      </c>
      <c r="F19" s="91" t="s">
        <v>202</v>
      </c>
      <c r="G19" s="75" t="s">
        <v>183</v>
      </c>
      <c r="H19" s="168"/>
      <c r="I19" s="96">
        <v>2.2599999999999998</v>
      </c>
      <c r="J19" s="92">
        <v>3185</v>
      </c>
      <c r="K19" s="92">
        <v>3118</v>
      </c>
      <c r="L19" s="92">
        <v>3118</v>
      </c>
      <c r="M19" s="93">
        <v>0.121</v>
      </c>
      <c r="N19" s="94"/>
      <c r="O19" s="74"/>
    </row>
    <row r="20" spans="1:15" s="81" customFormat="1" ht="18.399999999999999" customHeight="1">
      <c r="A20" s="163"/>
      <c r="B20" s="95" t="s">
        <v>200</v>
      </c>
      <c r="C20" s="74" t="s">
        <v>201</v>
      </c>
      <c r="D20" s="75" t="s">
        <v>66</v>
      </c>
      <c r="E20" s="90">
        <v>4</v>
      </c>
      <c r="F20" s="91" t="s">
        <v>203</v>
      </c>
      <c r="G20" s="75" t="s">
        <v>183</v>
      </c>
      <c r="H20" s="168"/>
      <c r="I20" s="96">
        <v>3.5</v>
      </c>
      <c r="J20" s="92">
        <v>3946</v>
      </c>
      <c r="K20" s="92">
        <v>1531</v>
      </c>
      <c r="L20" s="92">
        <v>1531</v>
      </c>
      <c r="M20" s="93">
        <v>0.14499999999999999</v>
      </c>
      <c r="N20" s="94"/>
      <c r="O20" s="74"/>
    </row>
    <row r="21" spans="1:15" s="81" customFormat="1" ht="18.399999999999999" customHeight="1">
      <c r="A21" s="163"/>
      <c r="B21" s="95" t="s">
        <v>200</v>
      </c>
      <c r="C21" s="74" t="s">
        <v>201</v>
      </c>
      <c r="D21" s="75" t="s">
        <v>66</v>
      </c>
      <c r="E21" s="75">
        <v>5</v>
      </c>
      <c r="F21" s="91" t="s">
        <v>204</v>
      </c>
      <c r="G21" s="75" t="s">
        <v>183</v>
      </c>
      <c r="H21" s="168"/>
      <c r="I21" s="96">
        <v>3.8</v>
      </c>
      <c r="J21" s="92">
        <v>2026</v>
      </c>
      <c r="K21" s="92">
        <v>300</v>
      </c>
      <c r="L21" s="92">
        <v>300</v>
      </c>
      <c r="M21" s="93">
        <v>7.2999999999999995E-2</v>
      </c>
      <c r="N21" s="94"/>
      <c r="O21" s="74"/>
    </row>
    <row r="22" spans="1:15" s="81" customFormat="1" ht="18.399999999999999" customHeight="1">
      <c r="A22" s="163"/>
      <c r="B22" s="95" t="s">
        <v>200</v>
      </c>
      <c r="C22" s="74" t="s">
        <v>201</v>
      </c>
      <c r="D22" s="75" t="s">
        <v>66</v>
      </c>
      <c r="E22" s="90">
        <v>6</v>
      </c>
      <c r="F22" s="76" t="s">
        <v>205</v>
      </c>
      <c r="G22" s="75" t="s">
        <v>183</v>
      </c>
      <c r="H22" s="168"/>
      <c r="I22" s="77">
        <v>8.5</v>
      </c>
      <c r="J22" s="78">
        <v>9313</v>
      </c>
      <c r="K22" s="78">
        <v>5133</v>
      </c>
      <c r="L22" s="78">
        <v>5133</v>
      </c>
      <c r="M22" s="79">
        <v>0.24299999999999999</v>
      </c>
      <c r="N22" s="80"/>
      <c r="O22" s="74"/>
    </row>
    <row r="23" spans="1:15" s="81" customFormat="1" ht="18.399999999999999" customHeight="1">
      <c r="A23" s="163"/>
      <c r="B23" s="95" t="s">
        <v>200</v>
      </c>
      <c r="C23" s="74" t="s">
        <v>201</v>
      </c>
      <c r="D23" s="75" t="s">
        <v>37</v>
      </c>
      <c r="E23" s="75">
        <v>7</v>
      </c>
      <c r="F23" s="76" t="s">
        <v>206</v>
      </c>
      <c r="G23" s="75" t="s">
        <v>183</v>
      </c>
      <c r="H23" s="168"/>
      <c r="I23" s="77">
        <v>4.5</v>
      </c>
      <c r="J23" s="78">
        <v>3662</v>
      </c>
      <c r="K23" s="78">
        <v>1483</v>
      </c>
      <c r="L23" s="78">
        <v>1483</v>
      </c>
      <c r="M23" s="79">
        <v>0.14299999999999999</v>
      </c>
      <c r="N23" s="80"/>
      <c r="O23" s="74"/>
    </row>
    <row r="24" spans="1:15" s="81" customFormat="1" ht="18.399999999999999" customHeight="1">
      <c r="A24" s="163"/>
      <c r="B24" s="95" t="s">
        <v>200</v>
      </c>
      <c r="C24" s="74" t="s">
        <v>201</v>
      </c>
      <c r="D24" s="75" t="s">
        <v>37</v>
      </c>
      <c r="E24" s="90">
        <v>8</v>
      </c>
      <c r="F24" s="76" t="s">
        <v>207</v>
      </c>
      <c r="G24" s="75" t="s">
        <v>183</v>
      </c>
      <c r="H24" s="168"/>
      <c r="I24" s="77">
        <v>2.6</v>
      </c>
      <c r="J24" s="78">
        <v>4886</v>
      </c>
      <c r="K24" s="78">
        <v>1519</v>
      </c>
      <c r="L24" s="78">
        <v>1519</v>
      </c>
      <c r="M24" s="79">
        <v>0.186</v>
      </c>
      <c r="N24" s="80"/>
      <c r="O24" s="74"/>
    </row>
    <row r="25" spans="1:15" s="81" customFormat="1" ht="18.399999999999999" customHeight="1">
      <c r="A25" s="163"/>
      <c r="B25" s="95" t="s">
        <v>200</v>
      </c>
      <c r="C25" s="74" t="s">
        <v>201</v>
      </c>
      <c r="D25" s="75" t="s">
        <v>37</v>
      </c>
      <c r="E25" s="75">
        <v>10</v>
      </c>
      <c r="F25" s="76" t="s">
        <v>208</v>
      </c>
      <c r="G25" s="75" t="s">
        <v>183</v>
      </c>
      <c r="H25" s="168"/>
      <c r="I25" s="77">
        <v>4.5999999999999996</v>
      </c>
      <c r="J25" s="78">
        <v>5715</v>
      </c>
      <c r="K25" s="78">
        <v>3163</v>
      </c>
      <c r="L25" s="78">
        <v>3163</v>
      </c>
      <c r="M25" s="79">
        <v>0.20300000000000001</v>
      </c>
      <c r="N25" s="80"/>
      <c r="O25" s="74"/>
    </row>
    <row r="26" spans="1:15" s="81" customFormat="1" ht="18.399999999999999" customHeight="1">
      <c r="A26" s="163"/>
      <c r="B26" s="95" t="s">
        <v>200</v>
      </c>
      <c r="C26" s="74" t="s">
        <v>201</v>
      </c>
      <c r="D26" s="75" t="s">
        <v>37</v>
      </c>
      <c r="E26" s="75">
        <v>12</v>
      </c>
      <c r="F26" s="76" t="s">
        <v>209</v>
      </c>
      <c r="G26" s="75" t="s">
        <v>183</v>
      </c>
      <c r="H26" s="168"/>
      <c r="I26" s="77">
        <v>2.8</v>
      </c>
      <c r="J26" s="78">
        <v>3230</v>
      </c>
      <c r="K26" s="78">
        <v>1454</v>
      </c>
      <c r="L26" s="78">
        <v>1454</v>
      </c>
      <c r="M26" s="79">
        <v>0.121</v>
      </c>
      <c r="N26" s="80"/>
      <c r="O26" s="74"/>
    </row>
    <row r="27" spans="1:15" s="81" customFormat="1" ht="18.399999999999999" customHeight="1">
      <c r="A27" s="163"/>
      <c r="B27" s="74">
        <v>58</v>
      </c>
      <c r="C27" s="74" t="s">
        <v>21</v>
      </c>
      <c r="D27" s="75" t="s">
        <v>37</v>
      </c>
      <c r="E27" s="75">
        <v>13</v>
      </c>
      <c r="F27" s="76" t="s">
        <v>210</v>
      </c>
      <c r="G27" s="75" t="s">
        <v>183</v>
      </c>
      <c r="H27" s="168"/>
      <c r="I27" s="77">
        <v>3.6</v>
      </c>
      <c r="J27" s="78">
        <v>5669</v>
      </c>
      <c r="K27" s="78">
        <v>2370</v>
      </c>
      <c r="L27" s="78">
        <v>2370</v>
      </c>
      <c r="M27" s="79">
        <v>0.21199999999999999</v>
      </c>
      <c r="N27" s="80"/>
      <c r="O27" s="80"/>
    </row>
    <row r="28" spans="1:15" s="81" customFormat="1" ht="18.399999999999999" customHeight="1">
      <c r="A28" s="163"/>
      <c r="B28" s="74">
        <v>58</v>
      </c>
      <c r="C28" s="74" t="s">
        <v>21</v>
      </c>
      <c r="D28" s="75" t="s">
        <v>37</v>
      </c>
      <c r="E28" s="80">
        <v>14</v>
      </c>
      <c r="F28" s="82" t="s">
        <v>211</v>
      </c>
      <c r="G28" s="75" t="s">
        <v>183</v>
      </c>
      <c r="H28" s="168"/>
      <c r="I28" s="77">
        <v>2.5</v>
      </c>
      <c r="J28" s="78">
        <v>2695</v>
      </c>
      <c r="K28" s="78">
        <v>1074</v>
      </c>
      <c r="L28" s="78">
        <v>1074</v>
      </c>
      <c r="M28" s="79">
        <v>0.105</v>
      </c>
      <c r="N28" s="85"/>
      <c r="O28" s="94"/>
    </row>
    <row r="29" spans="1:15" s="81" customFormat="1" ht="18.399999999999999" customHeight="1">
      <c r="A29" s="163"/>
      <c r="B29" s="74">
        <v>58</v>
      </c>
      <c r="C29" s="74" t="s">
        <v>21</v>
      </c>
      <c r="D29" s="75" t="s">
        <v>37</v>
      </c>
      <c r="E29" s="80">
        <v>16</v>
      </c>
      <c r="F29" s="82" t="s">
        <v>212</v>
      </c>
      <c r="G29" s="75" t="s">
        <v>183</v>
      </c>
      <c r="H29" s="168"/>
      <c r="I29" s="77">
        <v>4.8</v>
      </c>
      <c r="J29" s="78">
        <v>8107</v>
      </c>
      <c r="K29" s="78">
        <v>1355</v>
      </c>
      <c r="L29" s="78">
        <v>1355</v>
      </c>
      <c r="M29" s="79">
        <v>0.29299999999999998</v>
      </c>
      <c r="N29" s="85"/>
      <c r="O29" s="94"/>
    </row>
    <row r="30" spans="1:15" s="81" customFormat="1" ht="18.399999999999999" customHeight="1">
      <c r="A30" s="163"/>
      <c r="B30" s="74">
        <v>58</v>
      </c>
      <c r="C30" s="74" t="s">
        <v>21</v>
      </c>
      <c r="D30" s="75" t="s">
        <v>37</v>
      </c>
      <c r="E30" s="80" t="s">
        <v>213</v>
      </c>
      <c r="F30" s="82" t="s">
        <v>214</v>
      </c>
      <c r="G30" s="75" t="s">
        <v>183</v>
      </c>
      <c r="H30" s="168"/>
      <c r="I30" s="77">
        <v>9.4</v>
      </c>
      <c r="J30" s="78">
        <v>20733</v>
      </c>
      <c r="K30" s="78">
        <v>19275</v>
      </c>
      <c r="L30" s="78">
        <v>19275</v>
      </c>
      <c r="M30" s="79">
        <v>0.74099999999999999</v>
      </c>
      <c r="N30" s="85"/>
      <c r="O30" s="94"/>
    </row>
    <row r="31" spans="1:15" s="81" customFormat="1" ht="18.399999999999999" customHeight="1">
      <c r="A31" s="163"/>
      <c r="B31" s="74">
        <v>18</v>
      </c>
      <c r="C31" s="74" t="s">
        <v>41</v>
      </c>
      <c r="D31" s="75" t="s">
        <v>37</v>
      </c>
      <c r="E31" s="80">
        <v>25</v>
      </c>
      <c r="F31" s="82" t="s">
        <v>215</v>
      </c>
      <c r="G31" s="75" t="s">
        <v>183</v>
      </c>
      <c r="H31" s="168"/>
      <c r="I31" s="77">
        <v>4.5</v>
      </c>
      <c r="J31" s="78">
        <v>9348</v>
      </c>
      <c r="K31" s="78">
        <v>4996</v>
      </c>
      <c r="L31" s="78">
        <v>4996</v>
      </c>
      <c r="M31" s="79">
        <v>0.36199999999999999</v>
      </c>
      <c r="N31" s="85"/>
      <c r="O31" s="94"/>
    </row>
    <row r="32" spans="1:15" s="81" customFormat="1" ht="18.399999999999999" customHeight="1">
      <c r="A32" s="163"/>
      <c r="B32" s="74">
        <v>18</v>
      </c>
      <c r="C32" s="74" t="s">
        <v>41</v>
      </c>
      <c r="D32" s="75" t="s">
        <v>37</v>
      </c>
      <c r="E32" s="80">
        <v>27</v>
      </c>
      <c r="F32" s="82" t="s">
        <v>216</v>
      </c>
      <c r="G32" s="75" t="s">
        <v>183</v>
      </c>
      <c r="H32" s="168"/>
      <c r="I32" s="77">
        <v>2.4</v>
      </c>
      <c r="J32" s="78">
        <v>2776</v>
      </c>
      <c r="K32" s="78">
        <v>296</v>
      </c>
      <c r="L32" s="78">
        <v>296</v>
      </c>
      <c r="M32" s="79">
        <v>0.109</v>
      </c>
      <c r="N32" s="85"/>
      <c r="O32" s="94"/>
    </row>
    <row r="33" spans="1:16" s="81" customFormat="1" ht="18.399999999999999" customHeight="1">
      <c r="A33" s="163"/>
      <c r="B33" s="74">
        <v>18</v>
      </c>
      <c r="C33" s="74" t="s">
        <v>41</v>
      </c>
      <c r="D33" s="75" t="s">
        <v>37</v>
      </c>
      <c r="E33" s="80">
        <v>30</v>
      </c>
      <c r="F33" s="82" t="s">
        <v>217</v>
      </c>
      <c r="G33" s="75" t="s">
        <v>183</v>
      </c>
      <c r="H33" s="168"/>
      <c r="I33" s="77">
        <v>2.6</v>
      </c>
      <c r="J33" s="78">
        <v>7550</v>
      </c>
      <c r="K33" s="78">
        <v>3796</v>
      </c>
      <c r="L33" s="78">
        <v>3796</v>
      </c>
      <c r="M33" s="79">
        <v>0.28499999999999998</v>
      </c>
      <c r="N33" s="85"/>
      <c r="O33" s="94"/>
    </row>
    <row r="34" spans="1:16" s="81" customFormat="1" ht="18.399999999999999" customHeight="1">
      <c r="A34" s="163"/>
      <c r="B34" s="74">
        <v>18</v>
      </c>
      <c r="C34" s="74" t="s">
        <v>41</v>
      </c>
      <c r="D34" s="75" t="s">
        <v>37</v>
      </c>
      <c r="E34" s="80">
        <v>32</v>
      </c>
      <c r="F34" s="82" t="s">
        <v>218</v>
      </c>
      <c r="G34" s="75" t="s">
        <v>183</v>
      </c>
      <c r="H34" s="168"/>
      <c r="I34" s="77">
        <v>3.1</v>
      </c>
      <c r="J34" s="78">
        <v>4974</v>
      </c>
      <c r="K34" s="78">
        <v>225</v>
      </c>
      <c r="L34" s="78">
        <v>225</v>
      </c>
      <c r="M34" s="79">
        <v>0.16</v>
      </c>
      <c r="N34" s="85"/>
      <c r="O34" s="94"/>
    </row>
    <row r="35" spans="1:16" s="81" customFormat="1" ht="18.399999999999999" customHeight="1">
      <c r="A35" s="163"/>
      <c r="B35" s="74">
        <v>18</v>
      </c>
      <c r="C35" s="74" t="s">
        <v>41</v>
      </c>
      <c r="D35" s="75" t="s">
        <v>37</v>
      </c>
      <c r="E35" s="80">
        <v>33</v>
      </c>
      <c r="F35" s="82" t="s">
        <v>219</v>
      </c>
      <c r="G35" s="75" t="s">
        <v>183</v>
      </c>
      <c r="H35" s="168"/>
      <c r="I35" s="77">
        <v>2.39</v>
      </c>
      <c r="J35" s="78">
        <v>5218</v>
      </c>
      <c r="K35" s="78">
        <v>400</v>
      </c>
      <c r="L35" s="78">
        <v>400</v>
      </c>
      <c r="M35" s="79">
        <v>0.20100000000000001</v>
      </c>
      <c r="N35" s="85"/>
      <c r="O35" s="94"/>
    </row>
    <row r="36" spans="1:16" s="81" customFormat="1" ht="18.399999999999999" customHeight="1">
      <c r="A36" s="163"/>
      <c r="B36" s="74">
        <v>18</v>
      </c>
      <c r="C36" s="74" t="s">
        <v>41</v>
      </c>
      <c r="D36" s="75" t="s">
        <v>37</v>
      </c>
      <c r="E36" s="80">
        <v>37</v>
      </c>
      <c r="F36" s="82" t="s">
        <v>220</v>
      </c>
      <c r="G36" s="75" t="s">
        <v>183</v>
      </c>
      <c r="H36" s="168"/>
      <c r="I36" s="77">
        <v>3.5</v>
      </c>
      <c r="J36" s="78">
        <v>5722</v>
      </c>
      <c r="K36" s="78">
        <v>2354</v>
      </c>
      <c r="L36" s="78">
        <v>2354</v>
      </c>
      <c r="M36" s="79">
        <v>0.20499999999999999</v>
      </c>
      <c r="N36" s="85"/>
      <c r="O36" s="94"/>
    </row>
    <row r="37" spans="1:16" s="81" customFormat="1" ht="18.399999999999999" customHeight="1">
      <c r="A37" s="163"/>
      <c r="B37" s="74" t="s">
        <v>221</v>
      </c>
      <c r="C37" s="74" t="s">
        <v>41</v>
      </c>
      <c r="D37" s="75" t="s">
        <v>37</v>
      </c>
      <c r="E37" s="80">
        <v>38</v>
      </c>
      <c r="F37" s="82" t="s">
        <v>222</v>
      </c>
      <c r="G37" s="75" t="s">
        <v>183</v>
      </c>
      <c r="H37" s="168"/>
      <c r="I37" s="77">
        <v>4.3</v>
      </c>
      <c r="J37" s="78">
        <v>3055</v>
      </c>
      <c r="K37" s="78">
        <v>2958</v>
      </c>
      <c r="L37" s="78">
        <v>2958</v>
      </c>
      <c r="M37" s="79">
        <v>9.1999999999999998E-2</v>
      </c>
      <c r="N37" s="85"/>
      <c r="O37" s="94"/>
    </row>
    <row r="38" spans="1:16" s="81" customFormat="1" ht="20.25" customHeight="1">
      <c r="A38" s="163"/>
      <c r="B38" s="74">
        <v>45</v>
      </c>
      <c r="C38" s="74" t="s">
        <v>41</v>
      </c>
      <c r="D38" s="97" t="s">
        <v>37</v>
      </c>
      <c r="E38" s="85"/>
      <c r="F38" s="98" t="s">
        <v>223</v>
      </c>
      <c r="G38" s="97" t="s">
        <v>183</v>
      </c>
      <c r="H38" s="168"/>
      <c r="I38" s="86">
        <v>8.9</v>
      </c>
      <c r="J38" s="87">
        <v>19551</v>
      </c>
      <c r="K38" s="87">
        <v>18230</v>
      </c>
      <c r="L38" s="87">
        <v>18230</v>
      </c>
      <c r="M38" s="99">
        <v>0.66</v>
      </c>
      <c r="N38" s="85"/>
      <c r="O38" s="80"/>
    </row>
    <row r="39" spans="1:16" s="81" customFormat="1" ht="20.25" customHeight="1">
      <c r="A39" s="163" t="s">
        <v>224</v>
      </c>
      <c r="B39" s="74">
        <v>42</v>
      </c>
      <c r="C39" s="74" t="s">
        <v>201</v>
      </c>
      <c r="D39" s="75" t="s">
        <v>66</v>
      </c>
      <c r="E39" s="100">
        <v>2</v>
      </c>
      <c r="F39" s="101" t="s">
        <v>225</v>
      </c>
      <c r="G39" s="75" t="s">
        <v>183</v>
      </c>
      <c r="H39" s="168">
        <v>45146</v>
      </c>
      <c r="I39" s="77">
        <v>4.5</v>
      </c>
      <c r="J39" s="78">
        <v>8344</v>
      </c>
      <c r="K39" s="78">
        <v>2858</v>
      </c>
      <c r="L39" s="78">
        <v>2858</v>
      </c>
      <c r="M39" s="79">
        <v>0.3</v>
      </c>
      <c r="N39" s="80"/>
      <c r="O39" s="102"/>
    </row>
    <row r="40" spans="1:16" s="3" customFormat="1" ht="20.25" customHeight="1">
      <c r="A40" s="163"/>
      <c r="B40" s="74">
        <v>42</v>
      </c>
      <c r="C40" s="74" t="s">
        <v>201</v>
      </c>
      <c r="D40" s="75" t="s">
        <v>66</v>
      </c>
      <c r="E40" s="80">
        <v>3</v>
      </c>
      <c r="F40" s="82" t="s">
        <v>226</v>
      </c>
      <c r="G40" s="75" t="s">
        <v>183</v>
      </c>
      <c r="H40" s="168"/>
      <c r="I40" s="77">
        <v>4.5999999999999996</v>
      </c>
      <c r="J40" s="78">
        <v>4348</v>
      </c>
      <c r="K40" s="78">
        <v>3490</v>
      </c>
      <c r="L40" s="78">
        <v>3490</v>
      </c>
      <c r="M40" s="79">
        <v>0.14699999999999999</v>
      </c>
      <c r="N40" s="80"/>
      <c r="O40" s="102"/>
      <c r="P40" s="81"/>
    </row>
    <row r="41" spans="1:16" s="3" customFormat="1" ht="20.25" customHeight="1">
      <c r="A41" s="163"/>
      <c r="B41" s="74">
        <v>71</v>
      </c>
      <c r="C41" s="74" t="s">
        <v>21</v>
      </c>
      <c r="D41" s="75" t="s">
        <v>66</v>
      </c>
      <c r="E41" s="80">
        <v>4</v>
      </c>
      <c r="F41" s="82" t="s">
        <v>227</v>
      </c>
      <c r="G41" s="75" t="s">
        <v>183</v>
      </c>
      <c r="H41" s="168"/>
      <c r="I41" s="77">
        <v>9.6199999999999992</v>
      </c>
      <c r="J41" s="78">
        <v>18218</v>
      </c>
      <c r="K41" s="78">
        <v>16120</v>
      </c>
      <c r="L41" s="78">
        <v>16120</v>
      </c>
      <c r="M41" s="79">
        <v>0.51</v>
      </c>
      <c r="N41" s="80" t="s">
        <v>26</v>
      </c>
      <c r="O41" s="102"/>
      <c r="P41" s="81"/>
    </row>
    <row r="42" spans="1:16" s="3" customFormat="1" ht="20.25" customHeight="1">
      <c r="A42" s="163"/>
      <c r="B42" s="74">
        <v>71</v>
      </c>
      <c r="C42" s="74" t="s">
        <v>21</v>
      </c>
      <c r="D42" s="75" t="s">
        <v>66</v>
      </c>
      <c r="E42" s="80">
        <v>7</v>
      </c>
      <c r="F42" s="101" t="s">
        <v>228</v>
      </c>
      <c r="G42" s="75" t="s">
        <v>183</v>
      </c>
      <c r="H42" s="168"/>
      <c r="I42" s="77">
        <v>5.6</v>
      </c>
      <c r="J42" s="78">
        <v>3804</v>
      </c>
      <c r="K42" s="78">
        <v>3310</v>
      </c>
      <c r="L42" s="78">
        <v>3310</v>
      </c>
      <c r="M42" s="79">
        <v>0.12</v>
      </c>
      <c r="N42" s="80"/>
      <c r="O42" s="102"/>
      <c r="P42" s="81"/>
    </row>
    <row r="43" spans="1:16" s="3" customFormat="1" ht="20.25" customHeight="1">
      <c r="A43" s="163"/>
      <c r="B43" s="74">
        <v>71</v>
      </c>
      <c r="C43" s="103" t="s">
        <v>229</v>
      </c>
      <c r="D43" s="75" t="s">
        <v>66</v>
      </c>
      <c r="E43" s="80">
        <v>8</v>
      </c>
      <c r="F43" s="101" t="s">
        <v>230</v>
      </c>
      <c r="G43" s="75" t="s">
        <v>183</v>
      </c>
      <c r="H43" s="168"/>
      <c r="I43" s="77">
        <v>6.6</v>
      </c>
      <c r="J43" s="78">
        <v>15722</v>
      </c>
      <c r="K43" s="78">
        <v>9707</v>
      </c>
      <c r="L43" s="78">
        <v>9707</v>
      </c>
      <c r="M43" s="79">
        <v>0.56999999999999995</v>
      </c>
      <c r="N43" s="80"/>
      <c r="O43" s="104"/>
      <c r="P43" s="81"/>
    </row>
    <row r="44" spans="1:16" s="3" customFormat="1" ht="20.25" customHeight="1">
      <c r="A44" s="163" t="s">
        <v>231</v>
      </c>
      <c r="B44" s="74">
        <v>71</v>
      </c>
      <c r="C44" s="74" t="s">
        <v>21</v>
      </c>
      <c r="D44" s="75" t="s">
        <v>66</v>
      </c>
      <c r="E44" s="80" t="s">
        <v>232</v>
      </c>
      <c r="F44" s="101" t="s">
        <v>233</v>
      </c>
      <c r="G44" s="75" t="s">
        <v>183</v>
      </c>
      <c r="H44" s="169">
        <v>45476</v>
      </c>
      <c r="I44" s="77">
        <v>5</v>
      </c>
      <c r="J44" s="78">
        <v>4412</v>
      </c>
      <c r="K44" s="78">
        <v>5300</v>
      </c>
      <c r="L44" s="78">
        <v>5300</v>
      </c>
      <c r="M44" s="100"/>
      <c r="N44" s="105"/>
      <c r="O44" s="106"/>
      <c r="P44" s="81"/>
    </row>
    <row r="45" spans="1:16" s="3" customFormat="1" ht="20.25" customHeight="1">
      <c r="A45" s="163"/>
      <c r="B45" s="74">
        <v>71</v>
      </c>
      <c r="C45" s="74" t="s">
        <v>21</v>
      </c>
      <c r="D45" s="75" t="s">
        <v>66</v>
      </c>
      <c r="E45" s="80" t="s">
        <v>234</v>
      </c>
      <c r="F45" s="101" t="s">
        <v>235</v>
      </c>
      <c r="G45" s="75" t="s">
        <v>183</v>
      </c>
      <c r="H45" s="170"/>
      <c r="I45" s="77">
        <v>3.8</v>
      </c>
      <c r="J45" s="78">
        <v>1777</v>
      </c>
      <c r="K45" s="78">
        <v>1446</v>
      </c>
      <c r="L45" s="78">
        <v>1446</v>
      </c>
      <c r="M45" s="100"/>
      <c r="N45" s="105"/>
      <c r="O45" s="106"/>
      <c r="P45" s="81"/>
    </row>
    <row r="46" spans="1:16" s="3" customFormat="1" ht="20.25" customHeight="1">
      <c r="A46" s="163"/>
      <c r="B46" s="74">
        <v>71</v>
      </c>
      <c r="C46" s="74" t="s">
        <v>21</v>
      </c>
      <c r="D46" s="75" t="s">
        <v>66</v>
      </c>
      <c r="E46" s="80" t="s">
        <v>236</v>
      </c>
      <c r="F46" s="101" t="s">
        <v>237</v>
      </c>
      <c r="G46" s="75" t="s">
        <v>183</v>
      </c>
      <c r="H46" s="170"/>
      <c r="I46" s="77">
        <v>3</v>
      </c>
      <c r="J46" s="78">
        <v>2472</v>
      </c>
      <c r="K46" s="78">
        <v>1502</v>
      </c>
      <c r="L46" s="78">
        <v>1502</v>
      </c>
      <c r="M46" s="100"/>
      <c r="N46" s="105"/>
      <c r="O46" s="106"/>
      <c r="P46" s="81"/>
    </row>
    <row r="47" spans="1:16" s="3" customFormat="1" ht="20.25" customHeight="1">
      <c r="A47" s="163"/>
      <c r="B47" s="74">
        <v>71</v>
      </c>
      <c r="C47" s="74" t="s">
        <v>21</v>
      </c>
      <c r="D47" s="75" t="s">
        <v>66</v>
      </c>
      <c r="E47" s="80" t="s">
        <v>238</v>
      </c>
      <c r="F47" s="101" t="s">
        <v>239</v>
      </c>
      <c r="G47" s="75" t="s">
        <v>183</v>
      </c>
      <c r="H47" s="170"/>
      <c r="I47" s="77">
        <v>14.5</v>
      </c>
      <c r="J47" s="78">
        <v>11254</v>
      </c>
      <c r="K47" s="78">
        <v>10122</v>
      </c>
      <c r="L47" s="78">
        <v>10122</v>
      </c>
      <c r="M47" s="100"/>
      <c r="N47" s="80" t="s">
        <v>26</v>
      </c>
      <c r="O47" s="106"/>
      <c r="P47" s="81"/>
    </row>
    <row r="48" spans="1:16" s="3" customFormat="1" ht="20.25" customHeight="1">
      <c r="A48" s="163"/>
      <c r="B48" s="74">
        <v>71</v>
      </c>
      <c r="C48" s="74" t="s">
        <v>21</v>
      </c>
      <c r="D48" s="75" t="s">
        <v>66</v>
      </c>
      <c r="E48" s="80" t="s">
        <v>240</v>
      </c>
      <c r="F48" s="101" t="s">
        <v>241</v>
      </c>
      <c r="G48" s="75" t="s">
        <v>183</v>
      </c>
      <c r="H48" s="170"/>
      <c r="I48" s="77">
        <v>4.0999999999999996</v>
      </c>
      <c r="J48" s="78">
        <v>1984</v>
      </c>
      <c r="K48" s="78">
        <v>1557</v>
      </c>
      <c r="L48" s="78">
        <v>1557</v>
      </c>
      <c r="M48" s="100"/>
      <c r="N48" s="105"/>
      <c r="O48" s="106"/>
      <c r="P48" s="81"/>
    </row>
    <row r="49" spans="1:16" s="3" customFormat="1" ht="20.25" customHeight="1">
      <c r="A49" s="163"/>
      <c r="B49" s="74">
        <v>71</v>
      </c>
      <c r="C49" s="74" t="s">
        <v>21</v>
      </c>
      <c r="D49" s="75" t="s">
        <v>66</v>
      </c>
      <c r="E49" s="80" t="s">
        <v>242</v>
      </c>
      <c r="F49" s="101" t="s">
        <v>243</v>
      </c>
      <c r="G49" s="75" t="s">
        <v>183</v>
      </c>
      <c r="H49" s="170"/>
      <c r="I49" s="77">
        <v>5.5</v>
      </c>
      <c r="J49" s="78">
        <v>2640</v>
      </c>
      <c r="K49" s="78">
        <v>600</v>
      </c>
      <c r="L49" s="78">
        <v>600</v>
      </c>
      <c r="M49" s="100"/>
      <c r="N49" s="105"/>
      <c r="O49" s="106"/>
      <c r="P49" s="81"/>
    </row>
    <row r="50" spans="1:16" s="3" customFormat="1" ht="20.25" customHeight="1">
      <c r="A50" s="163"/>
      <c r="B50" s="74">
        <v>71</v>
      </c>
      <c r="C50" s="74" t="s">
        <v>21</v>
      </c>
      <c r="D50" s="75" t="s">
        <v>66</v>
      </c>
      <c r="E50" s="80" t="s">
        <v>244</v>
      </c>
      <c r="F50" s="101" t="s">
        <v>245</v>
      </c>
      <c r="G50" s="75" t="s">
        <v>183</v>
      </c>
      <c r="H50" s="170"/>
      <c r="I50" s="77">
        <v>2.7</v>
      </c>
      <c r="J50" s="78">
        <v>1767</v>
      </c>
      <c r="K50" s="78">
        <v>900</v>
      </c>
      <c r="L50" s="78">
        <v>900</v>
      </c>
      <c r="M50" s="100"/>
      <c r="N50" s="105"/>
      <c r="O50" s="106"/>
      <c r="P50" s="81"/>
    </row>
    <row r="51" spans="1:16" s="3" customFormat="1" ht="20.25" customHeight="1">
      <c r="A51" s="163"/>
      <c r="B51" s="74">
        <v>71</v>
      </c>
      <c r="C51" s="74" t="s">
        <v>21</v>
      </c>
      <c r="D51" s="75" t="s">
        <v>66</v>
      </c>
      <c r="E51" s="80" t="s">
        <v>246</v>
      </c>
      <c r="F51" s="101" t="s">
        <v>247</v>
      </c>
      <c r="G51" s="75" t="s">
        <v>183</v>
      </c>
      <c r="H51" s="170"/>
      <c r="I51" s="77">
        <v>4.5999999999999996</v>
      </c>
      <c r="J51" s="78">
        <v>3491</v>
      </c>
      <c r="K51" s="78">
        <v>1470</v>
      </c>
      <c r="L51" s="78">
        <v>1470</v>
      </c>
      <c r="M51" s="100"/>
      <c r="N51" s="105"/>
      <c r="O51" s="106"/>
      <c r="P51" s="81"/>
    </row>
    <row r="52" spans="1:16" s="3" customFormat="1" ht="20.25" customHeight="1">
      <c r="A52" s="163"/>
      <c r="B52" s="74">
        <v>71</v>
      </c>
      <c r="C52" s="74" t="s">
        <v>21</v>
      </c>
      <c r="D52" s="75" t="s">
        <v>66</v>
      </c>
      <c r="E52" s="80" t="s">
        <v>248</v>
      </c>
      <c r="F52" s="101" t="s">
        <v>249</v>
      </c>
      <c r="G52" s="75" t="s">
        <v>183</v>
      </c>
      <c r="H52" s="170"/>
      <c r="I52" s="77">
        <v>3.65</v>
      </c>
      <c r="J52" s="78">
        <v>4290</v>
      </c>
      <c r="K52" s="78">
        <v>850</v>
      </c>
      <c r="L52" s="78">
        <v>850</v>
      </c>
      <c r="M52" s="100"/>
      <c r="N52" s="105"/>
      <c r="O52" s="106"/>
      <c r="P52" s="81"/>
    </row>
    <row r="53" spans="1:16" s="3" customFormat="1" ht="20.25" customHeight="1">
      <c r="A53" s="163"/>
      <c r="B53" s="74">
        <v>71</v>
      </c>
      <c r="C53" s="74" t="s">
        <v>21</v>
      </c>
      <c r="D53" s="75" t="s">
        <v>66</v>
      </c>
      <c r="E53" s="80" t="s">
        <v>250</v>
      </c>
      <c r="F53" s="101" t="s">
        <v>251</v>
      </c>
      <c r="G53" s="75" t="s">
        <v>183</v>
      </c>
      <c r="H53" s="170"/>
      <c r="I53" s="77">
        <v>2.5</v>
      </c>
      <c r="J53" s="78">
        <v>3285</v>
      </c>
      <c r="K53" s="78">
        <v>1455</v>
      </c>
      <c r="L53" s="78">
        <v>1455</v>
      </c>
      <c r="M53" s="100"/>
      <c r="N53" s="105"/>
      <c r="O53" s="106"/>
      <c r="P53" s="81"/>
    </row>
    <row r="54" spans="1:16" s="3" customFormat="1" ht="20.25" customHeight="1">
      <c r="A54" s="163"/>
      <c r="B54" s="74">
        <v>71</v>
      </c>
      <c r="C54" s="74" t="s">
        <v>21</v>
      </c>
      <c r="D54" s="75" t="s">
        <v>66</v>
      </c>
      <c r="E54" s="80" t="s">
        <v>252</v>
      </c>
      <c r="F54" s="101" t="s">
        <v>253</v>
      </c>
      <c r="G54" s="75" t="s">
        <v>183</v>
      </c>
      <c r="H54" s="170"/>
      <c r="I54" s="77">
        <v>2.2000000000000002</v>
      </c>
      <c r="J54" s="81">
        <v>2639</v>
      </c>
      <c r="K54" s="78">
        <v>115</v>
      </c>
      <c r="L54" s="78">
        <v>115</v>
      </c>
      <c r="M54" s="100"/>
      <c r="N54" s="105"/>
      <c r="O54" s="106"/>
      <c r="P54" s="81"/>
    </row>
    <row r="55" spans="1:16" s="3" customFormat="1" ht="20.25" customHeight="1">
      <c r="A55" s="163"/>
      <c r="B55" s="74">
        <v>71</v>
      </c>
      <c r="C55" s="74" t="s">
        <v>21</v>
      </c>
      <c r="D55" s="75" t="s">
        <v>66</v>
      </c>
      <c r="E55" s="80" t="s">
        <v>254</v>
      </c>
      <c r="F55" s="101" t="s">
        <v>255</v>
      </c>
      <c r="G55" s="75" t="s">
        <v>183</v>
      </c>
      <c r="H55" s="170"/>
      <c r="I55" s="77">
        <v>3.3</v>
      </c>
      <c r="J55" s="78">
        <v>4099</v>
      </c>
      <c r="K55" s="78">
        <v>3212</v>
      </c>
      <c r="L55" s="78">
        <v>3212</v>
      </c>
      <c r="M55" s="100"/>
      <c r="N55" s="105"/>
      <c r="O55" s="106"/>
      <c r="P55" s="81"/>
    </row>
    <row r="56" spans="1:16" s="3" customFormat="1" ht="20.25" customHeight="1">
      <c r="A56" s="163"/>
      <c r="B56" s="74">
        <v>71</v>
      </c>
      <c r="C56" s="74" t="s">
        <v>21</v>
      </c>
      <c r="D56" s="75" t="s">
        <v>66</v>
      </c>
      <c r="E56" s="80" t="s">
        <v>256</v>
      </c>
      <c r="F56" s="101" t="s">
        <v>257</v>
      </c>
      <c r="G56" s="75" t="s">
        <v>183</v>
      </c>
      <c r="H56" s="170"/>
      <c r="I56" s="77">
        <v>4</v>
      </c>
      <c r="J56" s="78">
        <v>5162</v>
      </c>
      <c r="K56" s="78">
        <v>6162</v>
      </c>
      <c r="L56" s="78">
        <v>6162</v>
      </c>
      <c r="M56" s="100"/>
      <c r="N56" s="105"/>
      <c r="O56" s="106"/>
      <c r="P56" s="81"/>
    </row>
    <row r="57" spans="1:16" s="3" customFormat="1" ht="20.25" customHeight="1">
      <c r="A57" s="163"/>
      <c r="B57" s="74">
        <v>71</v>
      </c>
      <c r="C57" s="74" t="s">
        <v>21</v>
      </c>
      <c r="D57" s="75" t="s">
        <v>66</v>
      </c>
      <c r="E57" s="80" t="s">
        <v>258</v>
      </c>
      <c r="F57" s="101" t="s">
        <v>259</v>
      </c>
      <c r="G57" s="75" t="s">
        <v>183</v>
      </c>
      <c r="H57" s="170"/>
      <c r="I57" s="77">
        <v>3.2</v>
      </c>
      <c r="J57" s="78">
        <v>2750</v>
      </c>
      <c r="K57" s="78">
        <v>2519</v>
      </c>
      <c r="L57" s="78">
        <v>2519</v>
      </c>
      <c r="M57" s="100"/>
      <c r="N57" s="105"/>
      <c r="O57" s="106"/>
      <c r="P57" s="81"/>
    </row>
    <row r="58" spans="1:16" s="3" customFormat="1" ht="20.25" customHeight="1">
      <c r="A58" s="163" t="s">
        <v>260</v>
      </c>
      <c r="B58" s="74">
        <v>58</v>
      </c>
      <c r="C58" s="74" t="s">
        <v>21</v>
      </c>
      <c r="D58" s="75" t="s">
        <v>261</v>
      </c>
      <c r="E58" s="80" t="s">
        <v>262</v>
      </c>
      <c r="F58" s="101" t="s">
        <v>263</v>
      </c>
      <c r="G58" s="75" t="s">
        <v>183</v>
      </c>
      <c r="H58" s="164" t="s">
        <v>264</v>
      </c>
      <c r="I58" s="77">
        <v>6.4</v>
      </c>
      <c r="J58" s="78">
        <v>2188</v>
      </c>
      <c r="K58" s="78">
        <v>610</v>
      </c>
      <c r="L58" s="78">
        <v>610</v>
      </c>
      <c r="M58" s="100"/>
      <c r="N58" s="105"/>
      <c r="O58" s="106"/>
      <c r="P58" s="81"/>
    </row>
    <row r="59" spans="1:16" s="3" customFormat="1" ht="20.25" customHeight="1">
      <c r="A59" s="163"/>
      <c r="B59" s="74">
        <v>58</v>
      </c>
      <c r="C59" s="74" t="s">
        <v>21</v>
      </c>
      <c r="D59" s="75" t="s">
        <v>261</v>
      </c>
      <c r="E59" s="80" t="s">
        <v>265</v>
      </c>
      <c r="F59" s="101" t="s">
        <v>266</v>
      </c>
      <c r="G59" s="75" t="s">
        <v>183</v>
      </c>
      <c r="H59" s="164"/>
      <c r="I59" s="77">
        <v>4.0999999999999996</v>
      </c>
      <c r="J59" s="78">
        <v>3132</v>
      </c>
      <c r="K59" s="78">
        <v>2231</v>
      </c>
      <c r="L59" s="78">
        <v>2231</v>
      </c>
      <c r="M59" s="100"/>
      <c r="N59" s="105"/>
      <c r="O59" s="106"/>
      <c r="P59" s="81"/>
    </row>
    <row r="60" spans="1:16" s="3" customFormat="1" ht="20.25" customHeight="1">
      <c r="A60" s="163"/>
      <c r="B60" s="74">
        <v>58</v>
      </c>
      <c r="C60" s="74" t="s">
        <v>21</v>
      </c>
      <c r="D60" s="75" t="s">
        <v>261</v>
      </c>
      <c r="E60" s="80" t="s">
        <v>267</v>
      </c>
      <c r="F60" s="101" t="s">
        <v>268</v>
      </c>
      <c r="G60" s="75" t="s">
        <v>183</v>
      </c>
      <c r="H60" s="164"/>
      <c r="I60" s="77">
        <v>4.7</v>
      </c>
      <c r="J60" s="78">
        <v>4609</v>
      </c>
      <c r="K60" s="78">
        <v>2600</v>
      </c>
      <c r="L60" s="78">
        <v>2600</v>
      </c>
      <c r="M60" s="100"/>
      <c r="N60" s="105"/>
      <c r="O60" s="106"/>
      <c r="P60" s="81"/>
    </row>
    <row r="61" spans="1:16" s="3" customFormat="1" ht="20.25" customHeight="1">
      <c r="A61" s="163"/>
      <c r="B61" s="74">
        <v>89</v>
      </c>
      <c r="C61" s="74" t="s">
        <v>21</v>
      </c>
      <c r="D61" s="75" t="s">
        <v>261</v>
      </c>
      <c r="E61" s="80" t="s">
        <v>269</v>
      </c>
      <c r="F61" s="101" t="s">
        <v>270</v>
      </c>
      <c r="G61" s="75" t="s">
        <v>271</v>
      </c>
      <c r="H61" s="164"/>
      <c r="I61" s="77">
        <v>2.69</v>
      </c>
      <c r="J61" s="78">
        <v>4065</v>
      </c>
      <c r="K61" s="78">
        <v>1347</v>
      </c>
      <c r="L61" s="78">
        <v>1347</v>
      </c>
      <c r="M61" s="100"/>
      <c r="N61" s="105"/>
      <c r="O61" s="106"/>
      <c r="P61" s="81"/>
    </row>
    <row r="62" spans="1:16" s="3" customFormat="1" ht="20.25" customHeight="1">
      <c r="A62" s="163" t="s">
        <v>272</v>
      </c>
      <c r="B62" s="74">
        <v>89</v>
      </c>
      <c r="C62" s="74" t="s">
        <v>21</v>
      </c>
      <c r="D62" s="75" t="s">
        <v>22</v>
      </c>
      <c r="E62" s="80" t="s">
        <v>273</v>
      </c>
      <c r="F62" s="101" t="s">
        <v>274</v>
      </c>
      <c r="G62" s="75" t="s">
        <v>183</v>
      </c>
      <c r="H62" s="165">
        <v>45448</v>
      </c>
      <c r="I62" s="77">
        <v>2.5</v>
      </c>
      <c r="J62" s="78">
        <v>6210</v>
      </c>
      <c r="K62" s="78">
        <v>5582</v>
      </c>
      <c r="L62" s="78">
        <v>5582</v>
      </c>
      <c r="M62" s="100"/>
      <c r="N62" s="105"/>
      <c r="O62" s="106"/>
      <c r="P62" s="81"/>
    </row>
    <row r="63" spans="1:16" s="3" customFormat="1" ht="20.25" customHeight="1">
      <c r="A63" s="163"/>
      <c r="B63" s="74">
        <v>89</v>
      </c>
      <c r="C63" s="74" t="s">
        <v>21</v>
      </c>
      <c r="D63" s="75" t="s">
        <v>22</v>
      </c>
      <c r="E63" s="80" t="s">
        <v>275</v>
      </c>
      <c r="F63" s="101" t="s">
        <v>276</v>
      </c>
      <c r="G63" s="75" t="s">
        <v>183</v>
      </c>
      <c r="H63" s="166"/>
      <c r="I63" s="77">
        <v>3.53</v>
      </c>
      <c r="J63" s="78">
        <v>4932</v>
      </c>
      <c r="K63" s="78">
        <v>819</v>
      </c>
      <c r="L63" s="78">
        <v>819</v>
      </c>
      <c r="M63" s="100"/>
      <c r="N63" s="105"/>
      <c r="O63" s="106"/>
      <c r="P63" s="81"/>
    </row>
    <row r="64" spans="1:16" s="3" customFormat="1" ht="20.25" customHeight="1">
      <c r="A64" s="163"/>
      <c r="B64" s="74">
        <v>89</v>
      </c>
      <c r="C64" s="74" t="s">
        <v>21</v>
      </c>
      <c r="D64" s="75" t="s">
        <v>22</v>
      </c>
      <c r="E64" s="80" t="s">
        <v>277</v>
      </c>
      <c r="F64" s="101" t="s">
        <v>278</v>
      </c>
      <c r="G64" s="75" t="s">
        <v>183</v>
      </c>
      <c r="H64" s="166"/>
      <c r="I64" s="77">
        <v>6</v>
      </c>
      <c r="J64" s="78">
        <v>3204</v>
      </c>
      <c r="K64" s="78">
        <v>1000</v>
      </c>
      <c r="L64" s="78">
        <v>1000</v>
      </c>
      <c r="M64" s="100"/>
      <c r="N64" s="105"/>
      <c r="O64" s="106"/>
      <c r="P64" s="81"/>
    </row>
    <row r="65" spans="1:16" s="3" customFormat="1" ht="20.25" customHeight="1">
      <c r="A65" s="163"/>
      <c r="B65" s="74">
        <v>89</v>
      </c>
      <c r="C65" s="74" t="s">
        <v>21</v>
      </c>
      <c r="D65" s="75" t="s">
        <v>22</v>
      </c>
      <c r="E65" s="80" t="s">
        <v>279</v>
      </c>
      <c r="F65" s="101" t="s">
        <v>280</v>
      </c>
      <c r="G65" s="75" t="s">
        <v>183</v>
      </c>
      <c r="H65" s="166"/>
      <c r="I65" s="77">
        <v>4.5199999999999996</v>
      </c>
      <c r="J65" s="78">
        <v>3463</v>
      </c>
      <c r="K65" s="78">
        <v>1459</v>
      </c>
      <c r="L65" s="78">
        <v>1459</v>
      </c>
      <c r="M65" s="100"/>
      <c r="N65" s="105"/>
      <c r="O65" s="106"/>
      <c r="P65" s="81"/>
    </row>
    <row r="66" spans="1:16" s="3" customFormat="1" ht="20.25" customHeight="1">
      <c r="A66" s="163"/>
      <c r="B66" s="74" t="s">
        <v>281</v>
      </c>
      <c r="C66" s="74" t="s">
        <v>21</v>
      </c>
      <c r="D66" s="75" t="s">
        <v>22</v>
      </c>
      <c r="E66" s="80" t="s">
        <v>282</v>
      </c>
      <c r="F66" s="101" t="s">
        <v>283</v>
      </c>
      <c r="G66" s="75" t="s">
        <v>183</v>
      </c>
      <c r="H66" s="166"/>
      <c r="I66" s="77">
        <v>4</v>
      </c>
      <c r="J66" s="78">
        <v>4053</v>
      </c>
      <c r="K66" s="78">
        <v>3184</v>
      </c>
      <c r="L66" s="78">
        <v>3184</v>
      </c>
      <c r="M66" s="100"/>
      <c r="N66" s="105"/>
      <c r="O66" s="106"/>
      <c r="P66" s="81"/>
    </row>
    <row r="67" spans="1:16" s="3" customFormat="1" ht="20.25" customHeight="1">
      <c r="A67" s="163"/>
      <c r="B67" s="74" t="s">
        <v>281</v>
      </c>
      <c r="C67" s="74" t="s">
        <v>21</v>
      </c>
      <c r="D67" s="75" t="s">
        <v>22</v>
      </c>
      <c r="E67" s="80" t="s">
        <v>284</v>
      </c>
      <c r="F67" s="101" t="s">
        <v>285</v>
      </c>
      <c r="G67" s="75" t="s">
        <v>183</v>
      </c>
      <c r="H67" s="166"/>
      <c r="I67" s="77">
        <v>3.8</v>
      </c>
      <c r="J67" s="78">
        <v>4179</v>
      </c>
      <c r="K67" s="78">
        <v>2161</v>
      </c>
      <c r="L67" s="78">
        <v>2161</v>
      </c>
      <c r="M67" s="100"/>
      <c r="N67" s="105"/>
      <c r="O67" s="106"/>
      <c r="P67" s="81"/>
    </row>
    <row r="68" spans="1:16" s="3" customFormat="1" ht="20.25" customHeight="1">
      <c r="A68" s="163"/>
      <c r="B68" s="74">
        <v>89</v>
      </c>
      <c r="C68" s="74" t="s">
        <v>21</v>
      </c>
      <c r="D68" s="75" t="s">
        <v>22</v>
      </c>
      <c r="E68" s="80" t="s">
        <v>286</v>
      </c>
      <c r="F68" s="101" t="s">
        <v>287</v>
      </c>
      <c r="G68" s="75" t="s">
        <v>183</v>
      </c>
      <c r="H68" s="166"/>
      <c r="I68" s="77">
        <v>2.25</v>
      </c>
      <c r="J68" s="78">
        <v>1914</v>
      </c>
      <c r="K68" s="78">
        <v>682</v>
      </c>
      <c r="L68" s="78">
        <v>682</v>
      </c>
      <c r="M68" s="100"/>
      <c r="N68" s="105"/>
      <c r="O68" s="106"/>
      <c r="P68" s="81"/>
    </row>
    <row r="69" spans="1:16" s="3" customFormat="1" ht="20.25" customHeight="1">
      <c r="A69" s="163"/>
      <c r="B69" s="74">
        <v>89</v>
      </c>
      <c r="C69" s="74" t="s">
        <v>21</v>
      </c>
      <c r="D69" s="75" t="s">
        <v>22</v>
      </c>
      <c r="E69" s="80" t="s">
        <v>288</v>
      </c>
      <c r="F69" s="101" t="s">
        <v>289</v>
      </c>
      <c r="G69" s="75" t="s">
        <v>183</v>
      </c>
      <c r="H69" s="166"/>
      <c r="I69" s="77">
        <v>3.28</v>
      </c>
      <c r="J69" s="78">
        <v>1583</v>
      </c>
      <c r="K69" s="78">
        <v>337</v>
      </c>
      <c r="L69" s="78">
        <v>337</v>
      </c>
      <c r="M69" s="100"/>
      <c r="N69" s="105"/>
      <c r="O69" s="106"/>
      <c r="P69" s="81"/>
    </row>
    <row r="70" spans="1:16" s="3" customFormat="1" ht="20.25" customHeight="1">
      <c r="A70" s="163"/>
      <c r="B70" s="74">
        <v>89</v>
      </c>
      <c r="C70" s="74" t="s">
        <v>21</v>
      </c>
      <c r="D70" s="75" t="s">
        <v>22</v>
      </c>
      <c r="E70" s="80" t="s">
        <v>290</v>
      </c>
      <c r="F70" s="101" t="s">
        <v>291</v>
      </c>
      <c r="G70" s="75" t="s">
        <v>183</v>
      </c>
      <c r="H70" s="166"/>
      <c r="I70" s="77">
        <v>2.17</v>
      </c>
      <c r="J70" s="78">
        <v>1949</v>
      </c>
      <c r="K70" s="78">
        <v>1345</v>
      </c>
      <c r="L70" s="78">
        <v>1345</v>
      </c>
      <c r="M70" s="100"/>
      <c r="N70" s="105"/>
      <c r="O70" s="106"/>
      <c r="P70" s="81"/>
    </row>
    <row r="71" spans="1:16" s="3" customFormat="1" ht="20.25" customHeight="1">
      <c r="A71" s="163"/>
      <c r="B71" s="74">
        <v>89</v>
      </c>
      <c r="C71" s="74" t="s">
        <v>21</v>
      </c>
      <c r="D71" s="75" t="s">
        <v>22</v>
      </c>
      <c r="E71" s="80" t="s">
        <v>292</v>
      </c>
      <c r="F71" s="101" t="s">
        <v>293</v>
      </c>
      <c r="G71" s="75" t="s">
        <v>183</v>
      </c>
      <c r="H71" s="166"/>
      <c r="I71" s="77">
        <v>2.86</v>
      </c>
      <c r="J71" s="78">
        <v>2229</v>
      </c>
      <c r="K71" s="78">
        <v>1312</v>
      </c>
      <c r="L71" s="78">
        <v>1312</v>
      </c>
      <c r="M71" s="100"/>
      <c r="N71" s="105"/>
      <c r="O71" s="106"/>
      <c r="P71" s="81"/>
    </row>
    <row r="72" spans="1:16" s="3" customFormat="1" ht="20.25" customHeight="1">
      <c r="A72" s="163"/>
      <c r="B72" s="74">
        <v>89</v>
      </c>
      <c r="C72" s="74" t="s">
        <v>21</v>
      </c>
      <c r="D72" s="75" t="s">
        <v>22</v>
      </c>
      <c r="E72" s="80" t="s">
        <v>294</v>
      </c>
      <c r="F72" s="101" t="s">
        <v>295</v>
      </c>
      <c r="G72" s="75" t="s">
        <v>183</v>
      </c>
      <c r="H72" s="166"/>
      <c r="I72" s="77">
        <v>2.02</v>
      </c>
      <c r="J72" s="78">
        <v>2120</v>
      </c>
      <c r="K72" s="78">
        <v>778</v>
      </c>
      <c r="L72" s="78">
        <v>778</v>
      </c>
      <c r="M72" s="100"/>
      <c r="N72" s="105"/>
      <c r="O72" s="106"/>
      <c r="P72" s="81"/>
    </row>
    <row r="73" spans="1:16" s="3" customFormat="1" ht="20.25" customHeight="1">
      <c r="A73" s="163"/>
      <c r="B73" s="74">
        <v>21</v>
      </c>
      <c r="C73" s="74" t="s">
        <v>21</v>
      </c>
      <c r="D73" s="75" t="s">
        <v>22</v>
      </c>
      <c r="E73" s="80" t="s">
        <v>296</v>
      </c>
      <c r="F73" s="101" t="s">
        <v>297</v>
      </c>
      <c r="G73" s="75" t="s">
        <v>183</v>
      </c>
      <c r="H73" s="166"/>
      <c r="I73" s="77">
        <v>2.7</v>
      </c>
      <c r="J73" s="78">
        <v>2638</v>
      </c>
      <c r="K73" s="78">
        <v>970</v>
      </c>
      <c r="L73" s="78">
        <v>970</v>
      </c>
      <c r="M73" s="100"/>
      <c r="N73" s="105"/>
      <c r="O73" s="106"/>
      <c r="P73" s="81"/>
    </row>
    <row r="74" spans="1:16" s="3" customFormat="1" ht="20.25" customHeight="1">
      <c r="A74" s="163"/>
      <c r="B74" s="74">
        <v>21</v>
      </c>
      <c r="C74" s="74" t="s">
        <v>21</v>
      </c>
      <c r="D74" s="75" t="s">
        <v>22</v>
      </c>
      <c r="E74" s="80" t="s">
        <v>298</v>
      </c>
      <c r="F74" s="101" t="s">
        <v>297</v>
      </c>
      <c r="G74" s="75" t="s">
        <v>183</v>
      </c>
      <c r="H74" s="166"/>
      <c r="I74" s="77">
        <v>2.5</v>
      </c>
      <c r="J74" s="78">
        <v>1622</v>
      </c>
      <c r="K74" s="78">
        <v>515</v>
      </c>
      <c r="L74" s="78">
        <v>515</v>
      </c>
      <c r="M74" s="100"/>
      <c r="N74" s="105"/>
      <c r="O74" s="106"/>
      <c r="P74" s="81"/>
    </row>
    <row r="75" spans="1:16" s="3" customFormat="1" ht="20.25" customHeight="1">
      <c r="A75" s="163"/>
      <c r="B75" s="74">
        <v>21</v>
      </c>
      <c r="C75" s="74" t="s">
        <v>21</v>
      </c>
      <c r="D75" s="75" t="s">
        <v>22</v>
      </c>
      <c r="E75" s="80" t="s">
        <v>299</v>
      </c>
      <c r="F75" s="101" t="s">
        <v>300</v>
      </c>
      <c r="G75" s="75" t="s">
        <v>183</v>
      </c>
      <c r="H75" s="166"/>
      <c r="I75" s="77">
        <v>3.7</v>
      </c>
      <c r="J75" s="78">
        <v>3170</v>
      </c>
      <c r="K75" s="78">
        <v>350</v>
      </c>
      <c r="L75" s="78">
        <v>350</v>
      </c>
      <c r="M75" s="100"/>
      <c r="N75" s="105"/>
      <c r="O75" s="106"/>
      <c r="P75" s="81"/>
    </row>
    <row r="76" spans="1:16" s="3" customFormat="1" ht="20.25" customHeight="1">
      <c r="A76" s="163"/>
      <c r="B76" s="74">
        <v>21</v>
      </c>
      <c r="C76" s="74" t="s">
        <v>21</v>
      </c>
      <c r="D76" s="75" t="s">
        <v>22</v>
      </c>
      <c r="E76" s="80" t="s">
        <v>301</v>
      </c>
      <c r="F76" s="101" t="s">
        <v>302</v>
      </c>
      <c r="G76" s="75" t="s">
        <v>183</v>
      </c>
      <c r="H76" s="166"/>
      <c r="I76" s="77">
        <v>2.5</v>
      </c>
      <c r="J76" s="78">
        <v>1787</v>
      </c>
      <c r="K76" s="78">
        <v>1670</v>
      </c>
      <c r="L76" s="78">
        <v>1670</v>
      </c>
      <c r="M76" s="100"/>
      <c r="N76" s="105"/>
      <c r="O76" s="106"/>
      <c r="P76" s="81"/>
    </row>
    <row r="77" spans="1:16" s="3" customFormat="1" ht="20.25" customHeight="1">
      <c r="A77" s="163"/>
      <c r="B77" s="74">
        <v>21</v>
      </c>
      <c r="C77" s="74" t="s">
        <v>21</v>
      </c>
      <c r="D77" s="75" t="s">
        <v>22</v>
      </c>
      <c r="E77" s="80" t="s">
        <v>303</v>
      </c>
      <c r="F77" s="101" t="s">
        <v>304</v>
      </c>
      <c r="G77" s="75" t="s">
        <v>183</v>
      </c>
      <c r="H77" s="166"/>
      <c r="I77" s="77">
        <v>2.5</v>
      </c>
      <c r="J77" s="78">
        <v>2969</v>
      </c>
      <c r="K77" s="78">
        <v>450</v>
      </c>
      <c r="L77" s="78">
        <v>450</v>
      </c>
      <c r="M77" s="100"/>
      <c r="N77" s="105"/>
      <c r="O77" s="106"/>
      <c r="P77" s="81"/>
    </row>
    <row r="78" spans="1:16" s="3" customFormat="1" ht="20.25" customHeight="1">
      <c r="A78" s="163"/>
      <c r="B78" s="74">
        <v>21</v>
      </c>
      <c r="C78" s="74" t="s">
        <v>21</v>
      </c>
      <c r="D78" s="75" t="s">
        <v>22</v>
      </c>
      <c r="E78" s="80" t="s">
        <v>305</v>
      </c>
      <c r="F78" s="101" t="s">
        <v>306</v>
      </c>
      <c r="G78" s="75" t="s">
        <v>183</v>
      </c>
      <c r="H78" s="166"/>
      <c r="I78" s="77">
        <v>3.3</v>
      </c>
      <c r="J78" s="78">
        <v>1450</v>
      </c>
      <c r="K78" s="78">
        <v>500</v>
      </c>
      <c r="L78" s="78">
        <v>500</v>
      </c>
      <c r="M78" s="100"/>
      <c r="N78" s="105"/>
      <c r="O78" s="106"/>
      <c r="P78" s="81"/>
    </row>
    <row r="79" spans="1:16" s="3" customFormat="1" ht="20.25" customHeight="1">
      <c r="A79" s="163"/>
      <c r="B79" s="74">
        <v>21</v>
      </c>
      <c r="C79" s="74" t="s">
        <v>21</v>
      </c>
      <c r="D79" s="75" t="s">
        <v>22</v>
      </c>
      <c r="E79" s="80" t="s">
        <v>307</v>
      </c>
      <c r="F79" s="101" t="s">
        <v>308</v>
      </c>
      <c r="G79" s="75" t="s">
        <v>183</v>
      </c>
      <c r="H79" s="166"/>
      <c r="I79" s="77">
        <v>2.4</v>
      </c>
      <c r="J79" s="78">
        <v>1623</v>
      </c>
      <c r="K79" s="78">
        <v>470</v>
      </c>
      <c r="L79" s="78">
        <v>470</v>
      </c>
      <c r="M79" s="100"/>
      <c r="N79" s="105"/>
      <c r="O79" s="106"/>
      <c r="P79" s="81"/>
    </row>
    <row r="80" spans="1:16" s="3" customFormat="1" ht="20.25" customHeight="1">
      <c r="A80" s="163"/>
      <c r="B80" s="74">
        <v>21</v>
      </c>
      <c r="C80" s="74" t="s">
        <v>21</v>
      </c>
      <c r="D80" s="75" t="s">
        <v>22</v>
      </c>
      <c r="E80" s="80" t="s">
        <v>309</v>
      </c>
      <c r="F80" s="101" t="s">
        <v>310</v>
      </c>
      <c r="G80" s="75" t="s">
        <v>183</v>
      </c>
      <c r="H80" s="166"/>
      <c r="I80" s="77">
        <v>3.47</v>
      </c>
      <c r="J80" s="78">
        <v>1624</v>
      </c>
      <c r="K80" s="78">
        <v>990</v>
      </c>
      <c r="L80" s="78">
        <v>990</v>
      </c>
      <c r="M80" s="100"/>
      <c r="N80" s="105"/>
      <c r="O80" s="106"/>
      <c r="P80" s="81"/>
    </row>
    <row r="81" spans="1:16" s="3" customFormat="1" ht="20.25" customHeight="1">
      <c r="A81" s="163"/>
      <c r="B81" s="74">
        <v>21</v>
      </c>
      <c r="C81" s="74" t="s">
        <v>21</v>
      </c>
      <c r="D81" s="75" t="s">
        <v>22</v>
      </c>
      <c r="E81" s="80" t="s">
        <v>311</v>
      </c>
      <c r="F81" s="101" t="s">
        <v>312</v>
      </c>
      <c r="G81" s="75" t="s">
        <v>183</v>
      </c>
      <c r="H81" s="166"/>
      <c r="I81" s="77">
        <v>3.2</v>
      </c>
      <c r="J81" s="78">
        <v>1686</v>
      </c>
      <c r="K81" s="78">
        <v>620</v>
      </c>
      <c r="L81" s="78">
        <v>620</v>
      </c>
      <c r="M81" s="100"/>
      <c r="N81" s="105"/>
      <c r="O81" s="106"/>
      <c r="P81" s="81"/>
    </row>
    <row r="82" spans="1:16" s="3" customFormat="1" ht="20.25" customHeight="1">
      <c r="A82" s="163"/>
      <c r="B82" s="74">
        <v>21</v>
      </c>
      <c r="C82" s="74" t="s">
        <v>21</v>
      </c>
      <c r="D82" s="75" t="s">
        <v>22</v>
      </c>
      <c r="E82" s="80" t="s">
        <v>313</v>
      </c>
      <c r="F82" s="101" t="s">
        <v>314</v>
      </c>
      <c r="G82" s="75" t="s">
        <v>183</v>
      </c>
      <c r="H82" s="166"/>
      <c r="I82" s="77">
        <v>3.5</v>
      </c>
      <c r="J82" s="78">
        <v>1872</v>
      </c>
      <c r="K82" s="78">
        <v>1140</v>
      </c>
      <c r="L82" s="78">
        <v>1140</v>
      </c>
      <c r="M82" s="100"/>
      <c r="N82" s="105"/>
      <c r="O82" s="106"/>
      <c r="P82" s="81"/>
    </row>
    <row r="83" spans="1:16" s="3" customFormat="1" ht="20.25" customHeight="1">
      <c r="A83" s="163"/>
      <c r="B83" s="74">
        <v>21</v>
      </c>
      <c r="C83" s="74" t="s">
        <v>21</v>
      </c>
      <c r="D83" s="75" t="s">
        <v>22</v>
      </c>
      <c r="E83" s="80" t="s">
        <v>315</v>
      </c>
      <c r="F83" s="101" t="s">
        <v>316</v>
      </c>
      <c r="G83" s="75" t="s">
        <v>183</v>
      </c>
      <c r="H83" s="167"/>
      <c r="I83" s="77">
        <v>3.2</v>
      </c>
      <c r="J83" s="78">
        <v>2411</v>
      </c>
      <c r="K83" s="78">
        <v>1248</v>
      </c>
      <c r="L83" s="78">
        <v>1248</v>
      </c>
      <c r="M83" s="100"/>
      <c r="N83" s="105"/>
      <c r="O83" s="106"/>
      <c r="P83" s="81"/>
    </row>
    <row r="84" spans="1:16" s="3" customFormat="1" ht="6" customHeight="1">
      <c r="A84" s="72"/>
      <c r="B84" s="72"/>
      <c r="C84" s="72"/>
      <c r="D84" s="72"/>
      <c r="E84" s="72"/>
      <c r="F84" s="72"/>
      <c r="G84" s="107"/>
      <c r="H84" s="72"/>
      <c r="I84" s="72"/>
      <c r="J84" s="72"/>
      <c r="K84" s="72"/>
      <c r="L84" s="72"/>
      <c r="M84" s="73"/>
      <c r="N84" s="72"/>
      <c r="O84" s="108"/>
    </row>
    <row r="85" spans="1:16" s="3" customFormat="1" ht="20.25" customHeight="1">
      <c r="A85" s="72"/>
      <c r="B85" s="72"/>
      <c r="C85" s="72"/>
      <c r="D85" s="72"/>
      <c r="E85" s="72"/>
      <c r="F85" s="72"/>
      <c r="G85" s="78">
        <f>ROWS(G4:G83)</f>
        <v>80</v>
      </c>
      <c r="H85" s="72"/>
      <c r="I85" s="72"/>
      <c r="J85" s="78">
        <f>SUM(J4:J83)</f>
        <v>387919</v>
      </c>
      <c r="K85" s="78">
        <f>SUM(K4:K83)</f>
        <v>219271</v>
      </c>
      <c r="L85" s="78">
        <f>SUM(L4:L83)</f>
        <v>219271</v>
      </c>
      <c r="M85" s="73"/>
      <c r="N85" s="72"/>
      <c r="O85" s="108"/>
    </row>
    <row r="86" spans="1:16" s="3" customFormat="1" ht="20.25" customHeight="1">
      <c r="A86" s="72"/>
      <c r="B86" s="72"/>
      <c r="C86" s="72"/>
      <c r="D86" s="72"/>
      <c r="E86" s="72"/>
      <c r="F86" s="72"/>
      <c r="G86" s="107"/>
      <c r="H86" s="72"/>
      <c r="I86" s="72"/>
      <c r="J86" s="72"/>
      <c r="K86" s="72"/>
      <c r="L86" s="72"/>
      <c r="M86" s="73"/>
      <c r="N86" s="72"/>
      <c r="O86" s="109"/>
      <c r="P86" s="110"/>
    </row>
    <row r="87" spans="1:16" s="3" customFormat="1" ht="20.25" customHeight="1">
      <c r="A87" s="72"/>
      <c r="B87" s="72"/>
      <c r="C87" s="72"/>
      <c r="D87" s="72"/>
      <c r="E87" s="72"/>
      <c r="F87" s="72"/>
      <c r="G87" s="107"/>
      <c r="H87" s="72"/>
      <c r="I87" s="72"/>
      <c r="J87" s="128"/>
      <c r="K87" s="72"/>
      <c r="L87" s="109" t="s">
        <v>317</v>
      </c>
      <c r="M87" s="110"/>
      <c r="N87" s="112" t="s">
        <v>318</v>
      </c>
    </row>
    <row r="88" spans="1:16" s="3" customFormat="1" ht="20.25" customHeight="1">
      <c r="A88" s="72"/>
      <c r="B88" s="72"/>
      <c r="C88" s="72"/>
      <c r="D88" s="72"/>
      <c r="E88" s="72"/>
      <c r="F88" s="72"/>
      <c r="G88" s="107"/>
      <c r="H88" s="72"/>
      <c r="I88" s="72"/>
      <c r="J88" s="113"/>
      <c r="K88" s="114"/>
      <c r="L88" s="115" t="s">
        <v>319</v>
      </c>
      <c r="M88" s="110"/>
      <c r="N88" s="116">
        <f>L79+L78+L77+L75+L74+L69+L54+L35+L34+L32+L21+L17</f>
        <v>4158</v>
      </c>
    </row>
    <row r="89" spans="1:16" s="3" customFormat="1" ht="20.25" customHeight="1">
      <c r="A89" s="72"/>
      <c r="B89" s="72"/>
      <c r="C89" s="72"/>
      <c r="D89" s="72"/>
      <c r="E89" s="72"/>
      <c r="F89" s="72"/>
      <c r="G89" s="107"/>
      <c r="H89" s="72"/>
      <c r="I89" s="72"/>
      <c r="J89" s="72"/>
      <c r="K89" s="117"/>
      <c r="L89" s="115" t="s">
        <v>320</v>
      </c>
      <c r="M89" s="110"/>
      <c r="N89" s="118">
        <f>L83+L82+L81+L80+L76+L73+L72+L71+L70+L68+L67+L65+L64+L63+L61+L60+L59+L58+L57+L53+L52+L51+L50+L49+L48+L46+L45+L39+L37+L36+L29+L28+L27+L26+L24+L23+L20+L15+L13+L12+L11+L9+L8+L7+L6+L5+L4</f>
        <v>68404</v>
      </c>
    </row>
    <row r="90" spans="1:16" s="3" customFormat="1" ht="20.25" customHeight="1">
      <c r="A90" s="72"/>
      <c r="B90" s="72"/>
      <c r="C90" s="72"/>
      <c r="D90" s="72"/>
      <c r="E90" s="72"/>
      <c r="F90" s="72"/>
      <c r="G90" s="107"/>
      <c r="H90" s="72"/>
      <c r="I90" s="72"/>
      <c r="J90" s="119"/>
      <c r="K90" s="120"/>
      <c r="L90" s="115" t="s">
        <v>321</v>
      </c>
      <c r="M90" s="110"/>
      <c r="N90" s="118">
        <f>L66+L55+L42+L40+L33+L31+L25+L19+L16+L10</f>
        <v>36199</v>
      </c>
    </row>
    <row r="91" spans="1:16" s="3" customFormat="1" ht="20.25" customHeight="1">
      <c r="A91" s="72"/>
      <c r="B91" s="72"/>
      <c r="C91" s="72"/>
      <c r="D91" s="72"/>
      <c r="E91" s="72"/>
      <c r="F91" s="72"/>
      <c r="G91" s="107"/>
      <c r="H91" s="72"/>
      <c r="I91" s="72"/>
      <c r="J91" s="119"/>
      <c r="K91" s="121"/>
      <c r="L91" s="115" t="s">
        <v>322</v>
      </c>
      <c r="M91" s="110"/>
      <c r="N91" s="118">
        <f>L62+L56+L44+L22+L18+L14</f>
        <v>37056</v>
      </c>
    </row>
    <row r="92" spans="1:16" s="3" customFormat="1" ht="20.25" customHeight="1">
      <c r="A92" s="72"/>
      <c r="B92" s="72"/>
      <c r="C92" s="72"/>
      <c r="D92" s="72"/>
      <c r="E92" s="72"/>
      <c r="F92" s="72"/>
      <c r="G92" s="107"/>
      <c r="H92" s="72"/>
      <c r="I92" s="72"/>
      <c r="J92" s="119"/>
      <c r="K92" s="122"/>
      <c r="L92" s="115" t="s">
        <v>323</v>
      </c>
      <c r="M92" s="110"/>
      <c r="N92" s="118">
        <f>L47+L43+L41+L38+L30</f>
        <v>73454</v>
      </c>
    </row>
    <row r="93" spans="1:16" s="3" customFormat="1" ht="20.25" customHeight="1">
      <c r="A93" s="72"/>
      <c r="B93" s="72"/>
      <c r="C93" s="72"/>
      <c r="D93" s="72"/>
      <c r="E93" s="72"/>
      <c r="F93" s="72"/>
      <c r="G93" s="107"/>
      <c r="H93" s="72"/>
      <c r="I93" s="72"/>
      <c r="J93" s="72"/>
      <c r="K93" s="72"/>
      <c r="L93" s="123" t="s">
        <v>324</v>
      </c>
      <c r="M93" s="110"/>
      <c r="N93" s="118">
        <f>SUM(N88:N92)</f>
        <v>219271</v>
      </c>
    </row>
    <row r="94" spans="1:16" s="3" customFormat="1" ht="20.25" customHeight="1">
      <c r="A94" s="72"/>
      <c r="B94" s="72"/>
      <c r="C94" s="72"/>
      <c r="D94" s="72"/>
      <c r="E94" s="72"/>
      <c r="F94" s="72"/>
      <c r="G94" s="107"/>
      <c r="H94" s="72"/>
      <c r="I94" s="72"/>
      <c r="J94" s="72"/>
      <c r="K94" s="72"/>
      <c r="L94" s="72"/>
      <c r="M94" s="111"/>
      <c r="N94" s="72"/>
      <c r="O94" s="108"/>
    </row>
    <row r="95" spans="1:16" s="3" customFormat="1" ht="20.25" customHeight="1">
      <c r="A95" s="72"/>
      <c r="B95" s="72"/>
      <c r="C95" s="72"/>
      <c r="D95" s="72"/>
      <c r="E95" s="72"/>
      <c r="F95" s="72"/>
      <c r="G95" s="107"/>
      <c r="H95" s="72"/>
      <c r="I95" s="72"/>
      <c r="J95" s="72"/>
      <c r="K95" s="72"/>
      <c r="L95" s="72"/>
      <c r="M95" s="72"/>
      <c r="N95" s="72"/>
      <c r="O95" s="108"/>
    </row>
    <row r="96" spans="1:16" s="3" customFormat="1" ht="20.25" customHeight="1">
      <c r="A96" s="72"/>
      <c r="B96" s="72"/>
      <c r="C96" s="72"/>
      <c r="D96" s="72"/>
      <c r="E96" s="72"/>
      <c r="F96" s="72"/>
      <c r="G96" s="107"/>
      <c r="H96" s="72"/>
      <c r="I96" s="72"/>
      <c r="J96" s="72"/>
      <c r="K96" s="72"/>
      <c r="L96" s="72"/>
      <c r="M96" s="72"/>
      <c r="N96" s="72"/>
      <c r="O96" s="108"/>
    </row>
    <row r="97" spans="1:15" s="3" customFormat="1" ht="20.25" customHeight="1">
      <c r="A97" s="72"/>
      <c r="B97" s="72"/>
      <c r="C97" s="72"/>
      <c r="D97" s="72"/>
      <c r="E97" s="72"/>
      <c r="F97" s="72"/>
      <c r="G97" s="107"/>
      <c r="H97" s="72"/>
      <c r="I97" s="72"/>
      <c r="J97" s="72"/>
      <c r="K97" s="72"/>
      <c r="L97" s="72"/>
      <c r="M97" s="72"/>
      <c r="N97" s="72"/>
      <c r="O97" s="108"/>
    </row>
    <row r="98" spans="1:15" s="3" customFormat="1" ht="20.25" customHeight="1">
      <c r="A98" s="72"/>
      <c r="B98" s="72"/>
      <c r="C98" s="72"/>
      <c r="D98" s="72"/>
      <c r="E98" s="72"/>
      <c r="F98" s="72"/>
      <c r="G98" s="107"/>
      <c r="H98" s="72"/>
      <c r="I98" s="72"/>
      <c r="J98" s="72"/>
      <c r="K98" s="72"/>
      <c r="L98" s="72"/>
      <c r="M98" s="72"/>
      <c r="N98" s="72"/>
      <c r="O98" s="108"/>
    </row>
    <row r="99" spans="1:15" s="3" customFormat="1" ht="20.25" customHeight="1">
      <c r="A99" s="72"/>
      <c r="B99" s="72"/>
      <c r="C99" s="72"/>
      <c r="D99" s="72"/>
      <c r="E99" s="72"/>
      <c r="F99" s="72"/>
      <c r="G99" s="107"/>
      <c r="H99" s="72"/>
      <c r="I99" s="72"/>
      <c r="J99" s="72"/>
      <c r="K99" s="72"/>
      <c r="L99" s="72"/>
      <c r="M99" s="72"/>
      <c r="N99" s="72"/>
      <c r="O99" s="108"/>
    </row>
    <row r="1048569" ht="12.75" customHeight="1"/>
    <row r="1048570" ht="12.75" customHeight="1"/>
    <row r="1048571" ht="12.75" customHeight="1"/>
    <row r="1048572" ht="12.75" customHeight="1"/>
    <row r="1048573" ht="12.75" customHeight="1"/>
    <row r="1048574" ht="12.75" customHeight="1"/>
    <row r="1048575" ht="12.75" customHeight="1"/>
    <row r="1048576" ht="12.75" customHeight="1"/>
  </sheetData>
  <autoFilter ref="A3:O83" xr:uid="{00000000-0001-0000-0100-000000000000}">
    <filterColumn colId="4" showButton="0"/>
  </autoFilter>
  <mergeCells count="16">
    <mergeCell ref="A58:A61"/>
    <mergeCell ref="H58:H61"/>
    <mergeCell ref="A62:A83"/>
    <mergeCell ref="H62:H83"/>
    <mergeCell ref="A1:O2"/>
    <mergeCell ref="A17:A38"/>
    <mergeCell ref="H17:H38"/>
    <mergeCell ref="A39:A43"/>
    <mergeCell ref="H39:H43"/>
    <mergeCell ref="A44:A57"/>
    <mergeCell ref="H44:H57"/>
    <mergeCell ref="E3:F3"/>
    <mergeCell ref="A4:A8"/>
    <mergeCell ref="H4:H8"/>
    <mergeCell ref="A9:A16"/>
    <mergeCell ref="H9:H16"/>
  </mergeCells>
  <conditionalFormatting sqref="L4:L83">
    <cfRule type="cellIs" dxfId="4" priority="1" operator="greaterThan">
      <formula>8000</formula>
    </cfRule>
    <cfRule type="cellIs" dxfId="3" priority="2" operator="between">
      <formula>5001</formula>
      <formula>8000</formula>
    </cfRule>
    <cfRule type="cellIs" dxfId="2" priority="3" operator="between">
      <formula>3001</formula>
      <formula>5000</formula>
    </cfRule>
    <cfRule type="cellIs" dxfId="1" priority="4" operator="between">
      <formula>600</formula>
      <formula>3000</formula>
    </cfRule>
    <cfRule type="cellIs" dxfId="0" priority="5" operator="lessThan">
      <formula>600</formula>
    </cfRule>
  </conditionalFormatting>
  <printOptions horizontalCentered="1" verticalCentered="1"/>
  <pageMargins left="0.25" right="0.25" top="0.75" bottom="0.75" header="0.30000000000000004" footer="0.30000000000000004"/>
  <pageSetup paperSize="8" scale="60" pageOrder="overThenDown" orientation="portrait" r:id="rId1"/>
  <headerFooter alignWithMargins="0">
    <oddFooter xml:space="preserve">&amp;CMise à jour le 17 octobre 2022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46CB2-B46C-4B59-B476-BA34038F6D7D}">
  <sheetPr>
    <pageSetUpPr fitToPage="1"/>
  </sheetPr>
  <dimension ref="B1:I59"/>
  <sheetViews>
    <sheetView tabSelected="1" zoomScale="90" zoomScaleNormal="90" workbookViewId="0">
      <selection activeCell="P67" sqref="P67"/>
    </sheetView>
  </sheetViews>
  <sheetFormatPr baseColWidth="10" defaultRowHeight="15"/>
  <sheetData>
    <row r="1" spans="2:9" ht="15" customHeight="1">
      <c r="B1" s="172" t="s">
        <v>453</v>
      </c>
      <c r="C1" s="172"/>
      <c r="D1" s="172"/>
      <c r="E1" s="172"/>
      <c r="F1" s="172"/>
      <c r="G1" s="172"/>
      <c r="H1" s="172"/>
      <c r="I1" s="172"/>
    </row>
    <row r="2" spans="2:9" ht="15" customHeight="1">
      <c r="B2" s="172"/>
      <c r="C2" s="172"/>
      <c r="D2" s="172"/>
      <c r="E2" s="172"/>
      <c r="F2" s="172"/>
      <c r="G2" s="172"/>
      <c r="H2" s="172"/>
      <c r="I2" s="172"/>
    </row>
    <row r="3" spans="2:9" ht="12" customHeight="1"/>
    <row r="4" spans="2:9" ht="18.75">
      <c r="B4" s="60" t="s">
        <v>107</v>
      </c>
    </row>
    <row r="5" spans="2:9" ht="7.5" customHeight="1">
      <c r="B5" s="60"/>
    </row>
    <row r="6" spans="2:9" ht="18.75">
      <c r="B6" s="60" t="s">
        <v>109</v>
      </c>
    </row>
    <row r="7" spans="2:9">
      <c r="B7" s="62" t="s">
        <v>90</v>
      </c>
      <c r="C7" s="62"/>
      <c r="D7" s="62"/>
      <c r="E7" s="62"/>
    </row>
    <row r="8" spans="2:9">
      <c r="B8" s="62" t="s">
        <v>91</v>
      </c>
      <c r="C8" s="62"/>
      <c r="D8" s="62"/>
      <c r="E8" s="62"/>
    </row>
    <row r="9" spans="2:9">
      <c r="B9" s="62" t="s">
        <v>92</v>
      </c>
      <c r="C9" s="62"/>
      <c r="D9" s="62"/>
      <c r="E9" s="62"/>
    </row>
    <row r="10" spans="2:9">
      <c r="B10" s="62" t="s">
        <v>93</v>
      </c>
      <c r="C10" s="62"/>
      <c r="D10" s="62"/>
      <c r="E10" s="62"/>
    </row>
    <row r="11" spans="2:9" ht="6" customHeight="1">
      <c r="B11" s="62"/>
      <c r="C11" s="62"/>
      <c r="D11" s="62"/>
      <c r="E11" s="62"/>
    </row>
    <row r="12" spans="2:9" ht="18.75">
      <c r="B12" s="60" t="s">
        <v>110</v>
      </c>
      <c r="C12" s="59"/>
    </row>
    <row r="13" spans="2:9">
      <c r="B13" s="62" t="s">
        <v>94</v>
      </c>
    </row>
    <row r="14" spans="2:9">
      <c r="B14" s="61" t="s">
        <v>95</v>
      </c>
    </row>
    <row r="15" spans="2:9">
      <c r="B15" s="62" t="s">
        <v>96</v>
      </c>
    </row>
    <row r="16" spans="2:9">
      <c r="B16" s="62" t="s">
        <v>97</v>
      </c>
    </row>
    <row r="17" spans="2:4">
      <c r="B17" s="62" t="s">
        <v>98</v>
      </c>
    </row>
    <row r="18" spans="2:4" ht="6.75" customHeight="1">
      <c r="B18" s="62"/>
    </row>
    <row r="19" spans="2:4" ht="18.75">
      <c r="B19" s="60" t="s">
        <v>108</v>
      </c>
    </row>
    <row r="20" spans="2:4">
      <c r="B20" s="62" t="s">
        <v>111</v>
      </c>
      <c r="C20" s="62"/>
      <c r="D20" s="62"/>
    </row>
    <row r="21" spans="2:4">
      <c r="B21" s="61" t="s">
        <v>112</v>
      </c>
      <c r="C21" s="62"/>
      <c r="D21" s="62"/>
    </row>
    <row r="22" spans="2:4">
      <c r="B22" s="61" t="s">
        <v>113</v>
      </c>
      <c r="C22" s="62"/>
      <c r="D22" s="62"/>
    </row>
    <row r="23" spans="2:4">
      <c r="B23" s="61" t="s">
        <v>114</v>
      </c>
      <c r="C23" s="62"/>
      <c r="D23" s="62"/>
    </row>
    <row r="24" spans="2:4">
      <c r="B24" s="62" t="s">
        <v>115</v>
      </c>
      <c r="C24" s="62"/>
      <c r="D24" s="62"/>
    </row>
    <row r="25" spans="2:4">
      <c r="B25" s="61" t="s">
        <v>118</v>
      </c>
      <c r="C25" s="62"/>
      <c r="D25" s="62"/>
    </row>
    <row r="26" spans="2:4">
      <c r="B26" s="61" t="s">
        <v>119</v>
      </c>
      <c r="C26" s="62"/>
      <c r="D26" s="62"/>
    </row>
    <row r="27" spans="2:4">
      <c r="B27" s="62" t="s">
        <v>116</v>
      </c>
    </row>
    <row r="28" spans="2:4">
      <c r="B28" t="s">
        <v>117</v>
      </c>
    </row>
    <row r="29" spans="2:4">
      <c r="B29" s="61" t="s">
        <v>120</v>
      </c>
      <c r="C29" s="62"/>
      <c r="D29" s="61"/>
    </row>
    <row r="30" spans="2:4">
      <c r="B30" s="61" t="s">
        <v>121</v>
      </c>
      <c r="C30" s="62"/>
      <c r="D30" s="61"/>
    </row>
    <row r="31" spans="2:4">
      <c r="B31" s="61" t="s">
        <v>122</v>
      </c>
      <c r="C31" s="62"/>
      <c r="D31" s="61"/>
    </row>
    <row r="32" spans="2:4">
      <c r="B32" t="s">
        <v>123</v>
      </c>
    </row>
    <row r="33" spans="2:5">
      <c r="B33" s="61" t="s">
        <v>124</v>
      </c>
      <c r="C33" s="62"/>
      <c r="D33" s="61"/>
      <c r="E33" s="61"/>
    </row>
    <row r="34" spans="2:5">
      <c r="B34" s="61" t="s">
        <v>125</v>
      </c>
      <c r="C34" s="62"/>
      <c r="D34" s="61"/>
      <c r="E34" s="61"/>
    </row>
    <row r="35" spans="2:5">
      <c r="B35" s="61" t="s">
        <v>126</v>
      </c>
      <c r="C35" s="62"/>
      <c r="D35" s="61"/>
      <c r="E35" s="61"/>
    </row>
    <row r="36" spans="2:5">
      <c r="B36" s="61" t="s">
        <v>127</v>
      </c>
      <c r="C36" s="62"/>
      <c r="D36" s="61"/>
      <c r="E36" s="61"/>
    </row>
    <row r="37" spans="2:5">
      <c r="B37" t="s">
        <v>128</v>
      </c>
    </row>
    <row r="38" spans="2:5">
      <c r="B38" s="61" t="s">
        <v>129</v>
      </c>
      <c r="C38" s="62"/>
      <c r="D38" s="61"/>
    </row>
    <row r="39" spans="2:5">
      <c r="B39" s="61" t="s">
        <v>136</v>
      </c>
      <c r="C39" s="62"/>
      <c r="D39" s="61"/>
    </row>
    <row r="40" spans="2:5">
      <c r="B40" t="s">
        <v>130</v>
      </c>
    </row>
    <row r="41" spans="2:5">
      <c r="B41" s="61" t="s">
        <v>131</v>
      </c>
      <c r="C41" s="62"/>
      <c r="D41" s="61"/>
    </row>
    <row r="42" spans="2:5">
      <c r="B42" s="61" t="s">
        <v>132</v>
      </c>
      <c r="C42" s="62"/>
      <c r="D42" s="61"/>
    </row>
    <row r="43" spans="2:5">
      <c r="B43" s="61" t="s">
        <v>133</v>
      </c>
      <c r="C43" s="62"/>
      <c r="D43" s="61"/>
    </row>
    <row r="44" spans="2:5">
      <c r="B44" s="61" t="s">
        <v>137</v>
      </c>
      <c r="C44" s="62"/>
      <c r="D44" s="61"/>
    </row>
    <row r="45" spans="2:5">
      <c r="B45" t="s">
        <v>134</v>
      </c>
    </row>
    <row r="46" spans="2:5" ht="6" customHeight="1"/>
    <row r="47" spans="2:5" ht="18.75">
      <c r="B47" s="60" t="s">
        <v>135</v>
      </c>
    </row>
    <row r="48" spans="2:5">
      <c r="B48" t="s">
        <v>105</v>
      </c>
    </row>
    <row r="49" spans="2:8">
      <c r="B49" t="s">
        <v>106</v>
      </c>
    </row>
    <row r="51" spans="2:8" ht="18.75">
      <c r="B51" s="64" t="s">
        <v>168</v>
      </c>
      <c r="C51" s="63"/>
      <c r="D51" s="63"/>
      <c r="E51" s="63"/>
      <c r="F51" s="63"/>
      <c r="G51" s="63"/>
      <c r="H51" s="63"/>
    </row>
    <row r="52" spans="2:8" ht="18.75">
      <c r="B52" s="63" t="s">
        <v>99</v>
      </c>
      <c r="C52" s="63"/>
      <c r="D52" s="63"/>
      <c r="E52" s="63"/>
      <c r="F52" s="63"/>
      <c r="G52" s="63"/>
      <c r="H52" s="63"/>
    </row>
    <row r="53" spans="2:8" ht="18.75">
      <c r="B53" s="63" t="s">
        <v>100</v>
      </c>
      <c r="C53" s="63"/>
      <c r="D53" s="63"/>
      <c r="E53" s="63"/>
      <c r="F53" s="63"/>
      <c r="G53" s="63"/>
      <c r="H53" s="63"/>
    </row>
    <row r="54" spans="2:8" ht="18.75">
      <c r="B54" s="63" t="s">
        <v>101</v>
      </c>
      <c r="C54" s="63"/>
      <c r="D54" s="63"/>
      <c r="E54" s="63"/>
      <c r="F54" s="63"/>
      <c r="G54" s="63"/>
      <c r="H54" s="63"/>
    </row>
    <row r="55" spans="2:8" ht="18.75">
      <c r="B55" s="63" t="s">
        <v>103</v>
      </c>
      <c r="C55" s="63"/>
      <c r="D55" s="63"/>
      <c r="E55" s="63"/>
      <c r="F55" s="63"/>
      <c r="G55" s="63"/>
      <c r="H55" s="63"/>
    </row>
    <row r="56" spans="2:8" ht="18.75">
      <c r="B56" s="63" t="s">
        <v>102</v>
      </c>
      <c r="C56" s="63"/>
      <c r="D56" s="63"/>
      <c r="E56" s="63"/>
      <c r="F56" s="63"/>
      <c r="G56" s="63"/>
      <c r="H56" s="63"/>
    </row>
    <row r="57" spans="2:8" ht="18.75">
      <c r="B57" s="63" t="s">
        <v>104</v>
      </c>
      <c r="C57" s="63"/>
      <c r="D57" s="63"/>
      <c r="E57" s="63"/>
      <c r="F57" s="63"/>
      <c r="G57" s="63"/>
      <c r="H57" s="63"/>
    </row>
    <row r="58" spans="2:8" ht="18.75">
      <c r="B58" s="63"/>
      <c r="C58" s="63"/>
      <c r="D58" s="63"/>
      <c r="E58" s="63"/>
      <c r="F58" s="63"/>
      <c r="G58" s="63"/>
      <c r="H58" s="63"/>
    </row>
    <row r="59" spans="2:8" ht="18.75">
      <c r="B59" s="63"/>
      <c r="C59" s="63"/>
      <c r="D59" s="63"/>
      <c r="E59" s="63"/>
      <c r="F59" s="63"/>
      <c r="G59" s="63"/>
      <c r="H59" s="63"/>
    </row>
  </sheetData>
  <mergeCells count="1">
    <mergeCell ref="B1:I2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2F669-B657-4B47-A10B-D1BBE4B71022}">
  <sheetPr>
    <pageSetUpPr fitToPage="1"/>
  </sheetPr>
  <dimension ref="B2:K55"/>
  <sheetViews>
    <sheetView tabSelected="1" topLeftCell="A2" zoomScale="90" zoomScaleNormal="90" workbookViewId="0">
      <selection activeCell="P67" sqref="P67"/>
    </sheetView>
  </sheetViews>
  <sheetFormatPr baseColWidth="10" defaultRowHeight="15"/>
  <cols>
    <col min="11" max="11" width="5.5703125" customWidth="1"/>
  </cols>
  <sheetData>
    <row r="2" spans="2:11" ht="15" customHeight="1">
      <c r="B2" s="172" t="s">
        <v>454</v>
      </c>
      <c r="C2" s="172"/>
      <c r="D2" s="172"/>
      <c r="E2" s="172"/>
      <c r="F2" s="172"/>
      <c r="G2" s="172"/>
      <c r="H2" s="172"/>
      <c r="I2" s="172"/>
      <c r="J2" s="172"/>
      <c r="K2" s="172"/>
    </row>
    <row r="3" spans="2:11" ht="15" customHeight="1">
      <c r="B3" s="172"/>
      <c r="C3" s="172"/>
      <c r="D3" s="172"/>
      <c r="E3" s="172"/>
      <c r="F3" s="172"/>
      <c r="G3" s="172"/>
      <c r="H3" s="172"/>
      <c r="I3" s="172"/>
      <c r="J3" s="172"/>
      <c r="K3" s="172"/>
    </row>
    <row r="5" spans="2:11" ht="18.75">
      <c r="B5" s="60" t="s">
        <v>107</v>
      </c>
    </row>
    <row r="6" spans="2:11" ht="6" customHeight="1">
      <c r="B6" s="60"/>
    </row>
    <row r="7" spans="2:11" ht="18.75">
      <c r="B7" s="60" t="s">
        <v>109</v>
      </c>
    </row>
    <row r="8" spans="2:11">
      <c r="B8" s="62" t="s">
        <v>90</v>
      </c>
      <c r="C8" s="62"/>
      <c r="D8" s="62"/>
      <c r="E8" s="62"/>
    </row>
    <row r="9" spans="2:11">
      <c r="B9" s="62" t="s">
        <v>91</v>
      </c>
      <c r="C9" s="62"/>
      <c r="D9" s="62"/>
      <c r="E9" s="62"/>
    </row>
    <row r="10" spans="2:11">
      <c r="B10" s="62" t="s">
        <v>92</v>
      </c>
      <c r="C10" s="62"/>
      <c r="D10" s="62"/>
      <c r="E10" s="62"/>
    </row>
    <row r="11" spans="2:11" ht="6" customHeight="1">
      <c r="B11" s="62"/>
      <c r="C11" s="62"/>
      <c r="D11" s="62"/>
      <c r="E11" s="62"/>
    </row>
    <row r="12" spans="2:11" ht="18.75">
      <c r="B12" s="60" t="s">
        <v>138</v>
      </c>
      <c r="C12" s="59"/>
    </row>
    <row r="13" spans="2:11">
      <c r="B13" s="62" t="s">
        <v>139</v>
      </c>
    </row>
    <row r="14" spans="2:11">
      <c r="B14" s="61" t="s">
        <v>140</v>
      </c>
    </row>
    <row r="15" spans="2:11">
      <c r="B15" s="61" t="s">
        <v>141</v>
      </c>
    </row>
    <row r="16" spans="2:11">
      <c r="B16" s="62" t="s">
        <v>142</v>
      </c>
    </row>
    <row r="17" spans="2:5" ht="6" customHeight="1">
      <c r="B17" s="62"/>
    </row>
    <row r="18" spans="2:5" ht="18.75">
      <c r="B18" s="60" t="s">
        <v>143</v>
      </c>
    </row>
    <row r="19" spans="2:5">
      <c r="B19" s="62" t="s">
        <v>144</v>
      </c>
      <c r="C19" s="62"/>
      <c r="D19" s="62"/>
    </row>
    <row r="20" spans="2:5" ht="4.5" customHeight="1">
      <c r="B20" s="61"/>
      <c r="C20" s="62"/>
      <c r="D20" s="62"/>
    </row>
    <row r="21" spans="2:5">
      <c r="B21" s="62" t="s">
        <v>145</v>
      </c>
      <c r="C21" s="62"/>
      <c r="D21" s="62"/>
    </row>
    <row r="22" spans="2:5" ht="3" customHeight="1">
      <c r="B22" s="61"/>
      <c r="C22" s="62"/>
      <c r="D22" s="62"/>
    </row>
    <row r="23" spans="2:5" ht="18.75">
      <c r="B23" s="60" t="s">
        <v>146</v>
      </c>
      <c r="C23" s="62"/>
      <c r="D23" s="62"/>
    </row>
    <row r="24" spans="2:5">
      <c r="B24" s="62" t="s">
        <v>147</v>
      </c>
    </row>
    <row r="25" spans="2:5">
      <c r="B25" t="s">
        <v>148</v>
      </c>
    </row>
    <row r="26" spans="2:5">
      <c r="B26" s="61" t="s">
        <v>149</v>
      </c>
      <c r="C26" s="62"/>
      <c r="D26" s="61"/>
    </row>
    <row r="27" spans="2:5">
      <c r="B27" s="61" t="s">
        <v>150</v>
      </c>
      <c r="C27" s="62"/>
      <c r="D27" s="61"/>
    </row>
    <row r="28" spans="2:5">
      <c r="B28" s="61" t="s">
        <v>151</v>
      </c>
      <c r="C28" s="62"/>
      <c r="D28" s="61"/>
    </row>
    <row r="29" spans="2:5">
      <c r="B29" t="s">
        <v>152</v>
      </c>
    </row>
    <row r="30" spans="2:5">
      <c r="B30" s="61" t="s">
        <v>153</v>
      </c>
      <c r="C30" s="62"/>
      <c r="D30" s="61"/>
      <c r="E30" s="61"/>
    </row>
    <row r="31" spans="2:5">
      <c r="B31" s="61" t="s">
        <v>154</v>
      </c>
      <c r="C31" s="62"/>
      <c r="D31" s="61"/>
      <c r="E31" s="61"/>
    </row>
    <row r="32" spans="2:5">
      <c r="B32" s="61" t="s">
        <v>155</v>
      </c>
      <c r="C32" s="62"/>
      <c r="D32" s="61"/>
      <c r="E32" s="61"/>
    </row>
    <row r="33" spans="2:8">
      <c r="B33" t="s">
        <v>156</v>
      </c>
    </row>
    <row r="34" spans="2:8">
      <c r="B34" s="61" t="s">
        <v>157</v>
      </c>
      <c r="C34" s="62"/>
      <c r="D34" s="61"/>
    </row>
    <row r="35" spans="2:8">
      <c r="B35" s="61" t="s">
        <v>158</v>
      </c>
      <c r="C35" s="62"/>
      <c r="D35" s="61"/>
    </row>
    <row r="36" spans="2:8">
      <c r="B36" s="61" t="s">
        <v>159</v>
      </c>
      <c r="C36" s="62"/>
      <c r="D36" s="61"/>
    </row>
    <row r="37" spans="2:8">
      <c r="B37" s="61" t="s">
        <v>160</v>
      </c>
      <c r="C37" s="62"/>
      <c r="D37" s="61"/>
    </row>
    <row r="38" spans="2:8">
      <c r="B38" t="s">
        <v>161</v>
      </c>
    </row>
    <row r="39" spans="2:8">
      <c r="B39" s="61" t="s">
        <v>162</v>
      </c>
      <c r="C39" s="62"/>
      <c r="D39" s="61"/>
    </row>
    <row r="40" spans="2:8">
      <c r="B40" s="61" t="s">
        <v>163</v>
      </c>
      <c r="C40" s="62"/>
      <c r="D40" s="61"/>
    </row>
    <row r="41" spans="2:8">
      <c r="B41" t="s">
        <v>164</v>
      </c>
    </row>
    <row r="42" spans="2:8" ht="6" customHeight="1"/>
    <row r="43" spans="2:8" ht="18.75">
      <c r="B43" s="60" t="s">
        <v>165</v>
      </c>
    </row>
    <row r="45" spans="2:8" ht="18.75">
      <c r="B45" s="64" t="s">
        <v>168</v>
      </c>
      <c r="C45" s="63"/>
      <c r="D45" s="63"/>
      <c r="E45" s="63"/>
    </row>
    <row r="46" spans="2:8" ht="18.75">
      <c r="B46" s="63" t="s">
        <v>99</v>
      </c>
      <c r="C46" s="63"/>
      <c r="D46" s="63"/>
      <c r="E46" s="63"/>
      <c r="F46" s="63"/>
      <c r="G46" s="63"/>
      <c r="H46" s="63"/>
    </row>
    <row r="47" spans="2:8" ht="18.75">
      <c r="B47" s="63" t="s">
        <v>100</v>
      </c>
      <c r="C47" s="63"/>
      <c r="D47" s="63"/>
      <c r="E47" s="63"/>
      <c r="F47" s="63"/>
      <c r="G47" s="63"/>
      <c r="H47" s="63"/>
    </row>
    <row r="48" spans="2:8" ht="18.75">
      <c r="B48" s="63" t="s">
        <v>166</v>
      </c>
      <c r="C48" s="63"/>
      <c r="D48" s="63"/>
      <c r="E48" s="63"/>
      <c r="F48" s="63"/>
      <c r="G48" s="63"/>
      <c r="H48" s="63"/>
    </row>
    <row r="49" spans="2:8" ht="18.75">
      <c r="B49" s="63" t="s">
        <v>169</v>
      </c>
      <c r="C49" s="63"/>
      <c r="D49" s="63"/>
      <c r="E49" s="63"/>
      <c r="F49" s="63"/>
      <c r="G49" s="63"/>
      <c r="H49" s="63"/>
    </row>
    <row r="50" spans="2:8" ht="18.75">
      <c r="B50" s="63" t="s">
        <v>167</v>
      </c>
      <c r="C50" s="63"/>
      <c r="D50" s="63"/>
      <c r="E50" s="63"/>
      <c r="F50" s="63"/>
      <c r="G50" s="63"/>
      <c r="H50" s="63"/>
    </row>
    <row r="51" spans="2:8" ht="18.75">
      <c r="B51" s="63"/>
      <c r="C51" s="63"/>
      <c r="D51" s="63"/>
      <c r="E51" s="63"/>
      <c r="F51" s="63"/>
      <c r="G51" s="63"/>
      <c r="H51" s="63"/>
    </row>
    <row r="52" spans="2:8" ht="18.75">
      <c r="F52" s="63"/>
      <c r="G52" s="63"/>
      <c r="H52" s="63"/>
    </row>
    <row r="53" spans="2:8" ht="18.75">
      <c r="F53" s="63"/>
      <c r="G53" s="63"/>
      <c r="H53" s="63"/>
    </row>
    <row r="54" spans="2:8" ht="18.75">
      <c r="B54" s="63"/>
      <c r="C54" s="63"/>
      <c r="D54" s="63"/>
      <c r="E54" s="63"/>
      <c r="F54" s="63"/>
      <c r="G54" s="63"/>
      <c r="H54" s="63"/>
    </row>
    <row r="55" spans="2:8" ht="18.75">
      <c r="B55" s="63"/>
      <c r="C55" s="63"/>
      <c r="D55" s="63"/>
      <c r="E55" s="63"/>
      <c r="F55" s="63"/>
      <c r="G55" s="63"/>
      <c r="H55" s="63"/>
    </row>
  </sheetData>
  <mergeCells count="1">
    <mergeCell ref="B2:K3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A2C6E-06C4-4DA5-9E9B-7CA809E1FBF4}">
  <sheetPr>
    <pageSetUpPr fitToPage="1"/>
  </sheetPr>
  <dimension ref="A1:L2"/>
  <sheetViews>
    <sheetView tabSelected="1" zoomScale="80" zoomScaleNormal="80" workbookViewId="0">
      <selection activeCell="P67" sqref="P67"/>
    </sheetView>
  </sheetViews>
  <sheetFormatPr baseColWidth="10" defaultRowHeight="15"/>
  <sheetData>
    <row r="1" spans="1:12" ht="18" customHeight="1">
      <c r="A1" s="173" t="s">
        <v>455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</row>
    <row r="2" spans="1:12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</row>
  </sheetData>
  <mergeCells count="1">
    <mergeCell ref="A1:L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19F87-9EFD-488A-A78A-15AFAF2DA0B7}">
  <sheetPr>
    <pageSetUpPr fitToPage="1"/>
  </sheetPr>
  <dimension ref="A1:T2"/>
  <sheetViews>
    <sheetView tabSelected="1" zoomScale="70" zoomScaleNormal="70" workbookViewId="0">
      <selection activeCell="P67" sqref="P67"/>
    </sheetView>
  </sheetViews>
  <sheetFormatPr baseColWidth="10" defaultRowHeight="15"/>
  <sheetData>
    <row r="1" spans="1:20" ht="18" customHeight="1">
      <c r="A1" s="173" t="s">
        <v>456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</row>
    <row r="2" spans="1:20" ht="16.5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</row>
  </sheetData>
  <mergeCells count="1">
    <mergeCell ref="A1:T2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C0803-86DD-4983-BBB6-B50F2E4F981C}">
  <sheetPr>
    <pageSetUpPr fitToPage="1"/>
  </sheetPr>
  <dimension ref="A1:P3"/>
  <sheetViews>
    <sheetView tabSelected="1" zoomScale="70" zoomScaleNormal="70" workbookViewId="0">
      <selection activeCell="P67" sqref="P67"/>
    </sheetView>
  </sheetViews>
  <sheetFormatPr baseColWidth="10" defaultRowHeight="15"/>
  <sheetData>
    <row r="1" spans="1:16" ht="18.75" customHeight="1">
      <c r="A1" s="173" t="s">
        <v>457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</row>
    <row r="2" spans="1:16" ht="17.25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6" ht="27.75" customHeight="1"/>
  </sheetData>
  <mergeCells count="1">
    <mergeCell ref="A1:P2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8BCFF-BCD5-43CF-B9B9-DC754CD92D45}">
  <sheetPr>
    <pageSetUpPr fitToPage="1"/>
  </sheetPr>
  <dimension ref="A1:R3"/>
  <sheetViews>
    <sheetView tabSelected="1" zoomScale="70" zoomScaleNormal="70" workbookViewId="0">
      <selection activeCell="P67" sqref="P67"/>
    </sheetView>
  </sheetViews>
  <sheetFormatPr baseColWidth="10" defaultRowHeight="15"/>
  <sheetData>
    <row r="1" spans="1:18" ht="18" customHeight="1">
      <c r="A1" s="173" t="s">
        <v>458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</row>
    <row r="2" spans="1:18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</row>
    <row r="3" spans="1:18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</row>
  </sheetData>
  <mergeCells count="1">
    <mergeCell ref="A1:R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DF54777B57144AA385169A80A2C1B2" ma:contentTypeVersion="16" ma:contentTypeDescription="Crée un document." ma:contentTypeScope="" ma:versionID="20d38beaeeafafc3decbc4498b8769ff">
  <xsd:schema xmlns:xsd="http://www.w3.org/2001/XMLSchema" xmlns:xs="http://www.w3.org/2001/XMLSchema" xmlns:p="http://schemas.microsoft.com/office/2006/metadata/properties" xmlns:ns2="eed06941-d1b6-49b2-b643-ba789e90ee1e" xmlns:ns3="37ac063a-43ba-46fa-91a9-3c7c4c20527e" targetNamespace="http://schemas.microsoft.com/office/2006/metadata/properties" ma:root="true" ma:fieldsID="ed4ec0e2621c39e96697bc634528919a" ns2:_="" ns3:_="">
    <xsd:import namespace="eed06941-d1b6-49b2-b643-ba789e90ee1e"/>
    <xsd:import namespace="37ac063a-43ba-46fa-91a9-3c7c4c2052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06941-d1b6-49b2-b643-ba789e90ee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ac063a-43ba-46fa-91a9-3c7c4c20527e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4a833c8-09af-44e0-aff7-b8c7a7ade809}" ma:internalName="TaxCatchAll" ma:showField="CatchAllData" ma:web="37ac063a-43ba-46fa-91a9-3c7c4c2052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d06941-d1b6-49b2-b643-ba789e90ee1e">
      <Terms xmlns="http://schemas.microsoft.com/office/infopath/2007/PartnerControls"/>
    </lcf76f155ced4ddcb4097134ff3c332f>
    <TaxCatchAll xmlns="37ac063a-43ba-46fa-91a9-3c7c4c20527e" xsi:nil="true"/>
  </documentManagement>
</p:properties>
</file>

<file path=customXml/itemProps1.xml><?xml version="1.0" encoding="utf-8"?>
<ds:datastoreItem xmlns:ds="http://schemas.openxmlformats.org/officeDocument/2006/customXml" ds:itemID="{CA47A79E-E7F4-4A5C-8A27-E77D068CD334}"/>
</file>

<file path=customXml/itemProps2.xml><?xml version="1.0" encoding="utf-8"?>
<ds:datastoreItem xmlns:ds="http://schemas.openxmlformats.org/officeDocument/2006/customXml" ds:itemID="{E0161B54-5768-4CF6-B22A-9A3F3137E235}"/>
</file>

<file path=customXml/itemProps3.xml><?xml version="1.0" encoding="utf-8"?>
<ds:datastoreItem xmlns:ds="http://schemas.openxmlformats.org/officeDocument/2006/customXml" ds:itemID="{66F1D307-8AD6-43CF-893A-C78D1F857E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10</vt:i4>
      </vt:variant>
    </vt:vector>
  </HeadingPairs>
  <TitlesOfParts>
    <vt:vector size="21" baseType="lpstr">
      <vt:lpstr>Répartition des BR classés</vt:lpstr>
      <vt:lpstr>Galeries et tour de prise (BR)</vt:lpstr>
      <vt:lpstr> Répatition BL classés</vt:lpstr>
      <vt:lpstr>Contenu type VTA</vt:lpstr>
      <vt:lpstr>Contenu type Ausc.N2</vt:lpstr>
      <vt:lpstr>Exemple relevé désordres</vt:lpstr>
      <vt:lpstr>Exemple relevé désordres (2)</vt:lpstr>
      <vt:lpstr>Exemple plans profil piézom.(1)</vt:lpstr>
      <vt:lpstr>Exemple plans profil piézom.(2)</vt:lpstr>
      <vt:lpstr>Exemple plan ligne piezo maxi</vt:lpstr>
      <vt:lpstr>Feuil2</vt:lpstr>
      <vt:lpstr>' Répatition BL classés'!Zone_d_impression</vt:lpstr>
      <vt:lpstr>'Contenu type Ausc.N2'!Zone_d_impression</vt:lpstr>
      <vt:lpstr>'Contenu type VTA'!Zone_d_impression</vt:lpstr>
      <vt:lpstr>'Exemple plan ligne piezo maxi'!Zone_d_impression</vt:lpstr>
      <vt:lpstr>'Exemple plans profil piézom.(1)'!Zone_d_impression</vt:lpstr>
      <vt:lpstr>'Exemple plans profil piézom.(2)'!Zone_d_impression</vt:lpstr>
      <vt:lpstr>'Exemple relevé désordres'!Zone_d_impression</vt:lpstr>
      <vt:lpstr>'Exemple relevé désordres (2)'!Zone_d_impression</vt:lpstr>
      <vt:lpstr>'Galeries et tour de prise (BR)'!Zone_d_impression</vt:lpstr>
      <vt:lpstr>'Répartition des BR classés'!Zone_d_impression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KHSIM Mohamed</dc:creator>
  <cp:lastModifiedBy>EL KHSIM Mohamed</cp:lastModifiedBy>
  <cp:lastPrinted>2025-07-28T15:24:35Z</cp:lastPrinted>
  <dcterms:created xsi:type="dcterms:W3CDTF">2015-06-05T18:19:34Z</dcterms:created>
  <dcterms:modified xsi:type="dcterms:W3CDTF">2025-07-28T15:24:59Z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0x0101009DDF54777B57144AA385169A80A2C1B2</vt:lpwstr>
  </property>
</Properties>
</file>